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upvedues.sharepoint.com/sites/POA/Documentos compartidos/12. Profesorado/Baremos/Ayudantes Doctores/Plantillas candidatos/"/>
    </mc:Choice>
  </mc:AlternateContent>
  <xr:revisionPtr revIDLastSave="92" documentId="13_ncr:1_{D5203441-C5EC-40B9-952A-E63AB575C57F}" xr6:coauthVersionLast="47" xr6:coauthVersionMax="47" xr10:uidLastSave="{9FBDC583-BEB7-4948-9AFC-DEA18EB906AB}"/>
  <bookViews>
    <workbookView xWindow="-110" yWindow="-110" windowWidth="25820" windowHeight="15500" activeTab="1" xr2:uid="{41E326C6-0C31-5444-A760-D44829A66520}"/>
  </bookViews>
  <sheets>
    <sheet name="Descripción" sheetId="4" r:id="rId1"/>
    <sheet name="Candidato(a)" sheetId="3" r:id="rId2"/>
    <sheet name="Aux" sheetId="5" state="hidden" r:id="rId3"/>
  </sheets>
  <definedNames>
    <definedName name="Preferente" localSheetId="1">'Candidato(a)'!$E$721</definedName>
    <definedName name="TotalA1" localSheetId="1">'Candidato(a)'!$I$16</definedName>
    <definedName name="TotalA1Pre" localSheetId="1">'Candidato(a)'!$G$16</definedName>
    <definedName name="TotalA2" localSheetId="1">'Candidato(a)'!$E$19</definedName>
    <definedName name="TotalB1" localSheetId="1">'Candidato(a)'!$K$51</definedName>
    <definedName name="TotalB1Pre" localSheetId="1">'Candidato(a)'!$I$51</definedName>
    <definedName name="TotalB2" localSheetId="1">'Candidato(a)'!$J$78</definedName>
    <definedName name="TotalB2Pre" localSheetId="1">'Candidato(a)'!$H$78</definedName>
    <definedName name="TotalB3" localSheetId="1">'Candidato(a)'!$J$116</definedName>
    <definedName name="TotalB3Pre" localSheetId="1">'Candidato(a)'!$H$116</definedName>
    <definedName name="TotalB4" localSheetId="1">'Candidato(a)'!$K$139</definedName>
    <definedName name="TotalB4Pre" localSheetId="1">'Candidato(a)'!$I$139</definedName>
    <definedName name="TotalB5" localSheetId="1">'Candidato(a)'!$G$162</definedName>
    <definedName name="TotalB6" localSheetId="1">'Candidato(a)'!$H$208</definedName>
    <definedName name="TotalB6Pre" localSheetId="1">'Candidato(a)'!$F$208</definedName>
    <definedName name="TotalC1" localSheetId="1">'Candidato(a)'!$L$337</definedName>
    <definedName name="TotalC1Pre" localSheetId="1">'Candidato(a)'!$J$337</definedName>
    <definedName name="TotalC2" localSheetId="1">'Candidato(a)'!$J$408</definedName>
    <definedName name="TotalC2Pre" localSheetId="1">'Candidato(a)'!$H$408</definedName>
    <definedName name="TotalC3" localSheetId="1">'Candidato(a)'!$J$440</definedName>
    <definedName name="TotalC3Pre" localSheetId="1">'Candidato(a)'!$H$440</definedName>
    <definedName name="TotalC4" localSheetId="1">'Candidato(a)'!$I$508</definedName>
    <definedName name="TotalC5" localSheetId="1">'Candidato(a)'!$F$553</definedName>
    <definedName name="TotalD1" localSheetId="1">'Candidato(a)'!$H$596</definedName>
    <definedName name="TotalE1" localSheetId="1">'Candidato(a)'!$F$611</definedName>
    <definedName name="TotalE2" localSheetId="1">'Candidato(a)'!$H$653</definedName>
    <definedName name="TotalE3" localSheetId="1">'Candidato(a)'!$F$667</definedName>
    <definedName name="TotalE4" localSheetId="1">'Candidato(a)'!$F$695</definedName>
    <definedName name="TotalE5" localSheetId="1">'Candidato(a)'!$H$704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8" i="3" l="1"/>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H415" i="3"/>
  <c r="J415" i="3" s="1"/>
  <c r="H416" i="3"/>
  <c r="J416" i="3"/>
  <c r="H417" i="3"/>
  <c r="J417" i="3" s="1"/>
  <c r="H418" i="3"/>
  <c r="J418" i="3" s="1"/>
  <c r="H419" i="3"/>
  <c r="J419" i="3" s="1"/>
  <c r="H420" i="3"/>
  <c r="J420" i="3" s="1"/>
  <c r="H421" i="3"/>
  <c r="J421" i="3"/>
  <c r="H422" i="3"/>
  <c r="J422" i="3" s="1"/>
  <c r="H423" i="3"/>
  <c r="J423" i="3" s="1"/>
  <c r="H424" i="3"/>
  <c r="J424" i="3"/>
  <c r="H425" i="3"/>
  <c r="J425" i="3" s="1"/>
  <c r="H426" i="3"/>
  <c r="J426" i="3"/>
  <c r="H427" i="3"/>
  <c r="J427" i="3"/>
  <c r="H428" i="3"/>
  <c r="J428" i="3" s="1"/>
  <c r="H429" i="3"/>
  <c r="J429" i="3" s="1"/>
  <c r="H430" i="3"/>
  <c r="J430" i="3"/>
  <c r="H431" i="3"/>
  <c r="J431" i="3" s="1"/>
  <c r="H432" i="3"/>
  <c r="J432" i="3" s="1"/>
  <c r="H433" i="3"/>
  <c r="J433" i="3" s="1"/>
  <c r="H434" i="3"/>
  <c r="J434" i="3"/>
  <c r="H435" i="3"/>
  <c r="J435" i="3"/>
  <c r="H436" i="3"/>
  <c r="J436" i="3"/>
  <c r="H437" i="3"/>
  <c r="J437" i="3"/>
  <c r="H386" i="3"/>
  <c r="J386" i="3" s="1"/>
  <c r="H387" i="3"/>
  <c r="J387" i="3" s="1"/>
  <c r="H388" i="3"/>
  <c r="J388" i="3" s="1"/>
  <c r="H389" i="3"/>
  <c r="J389" i="3"/>
  <c r="H390" i="3"/>
  <c r="J390" i="3" s="1"/>
  <c r="H391" i="3"/>
  <c r="J391" i="3"/>
  <c r="H392" i="3"/>
  <c r="J392" i="3"/>
  <c r="H393" i="3"/>
  <c r="J393" i="3"/>
  <c r="H394" i="3"/>
  <c r="J394" i="3" s="1"/>
  <c r="H395" i="3"/>
  <c r="J395" i="3" s="1"/>
  <c r="H396" i="3"/>
  <c r="J396" i="3" s="1"/>
  <c r="H397" i="3"/>
  <c r="J397" i="3" s="1"/>
  <c r="H398" i="3"/>
  <c r="J398" i="3" s="1"/>
  <c r="H399" i="3"/>
  <c r="J399" i="3"/>
  <c r="H400" i="3"/>
  <c r="J400" i="3" s="1"/>
  <c r="H401" i="3"/>
  <c r="J401" i="3"/>
  <c r="H402" i="3"/>
  <c r="J402" i="3" s="1"/>
  <c r="H403" i="3"/>
  <c r="J403" i="3"/>
  <c r="E386" i="3"/>
  <c r="E387" i="3"/>
  <c r="E388" i="3"/>
  <c r="E389" i="3"/>
  <c r="E390" i="3"/>
  <c r="E391" i="3"/>
  <c r="E392" i="3"/>
  <c r="E393" i="3"/>
  <c r="E394" i="3"/>
  <c r="E395" i="3"/>
  <c r="E396" i="3"/>
  <c r="E397" i="3"/>
  <c r="E398" i="3"/>
  <c r="E399" i="3"/>
  <c r="E400" i="3"/>
  <c r="E401" i="3"/>
  <c r="E402" i="3"/>
  <c r="E403" i="3"/>
  <c r="I344" i="3"/>
  <c r="K344" i="3" s="1"/>
  <c r="I345" i="3"/>
  <c r="K345" i="3" s="1"/>
  <c r="I346" i="3"/>
  <c r="K346" i="3" s="1"/>
  <c r="I347" i="3"/>
  <c r="K347" i="3"/>
  <c r="I348" i="3"/>
  <c r="K348" i="3" s="1"/>
  <c r="I349" i="3"/>
  <c r="K349" i="3" s="1"/>
  <c r="I350" i="3"/>
  <c r="K350" i="3" s="1"/>
  <c r="I351" i="3"/>
  <c r="K351" i="3"/>
  <c r="I352" i="3"/>
  <c r="K352" i="3" s="1"/>
  <c r="I353" i="3"/>
  <c r="K353" i="3" s="1"/>
  <c r="I354" i="3"/>
  <c r="K354" i="3" s="1"/>
  <c r="I355" i="3"/>
  <c r="K355" i="3"/>
  <c r="I356" i="3"/>
  <c r="K356" i="3"/>
  <c r="I357" i="3"/>
  <c r="K357" i="3" s="1"/>
  <c r="I358" i="3"/>
  <c r="K358" i="3" s="1"/>
  <c r="I359" i="3"/>
  <c r="K359" i="3" s="1"/>
  <c r="I360" i="3"/>
  <c r="K360" i="3" s="1"/>
  <c r="I361" i="3"/>
  <c r="K361" i="3" s="1"/>
  <c r="I362" i="3"/>
  <c r="K362" i="3" s="1"/>
  <c r="I363" i="3"/>
  <c r="K363" i="3"/>
  <c r="I364" i="3"/>
  <c r="K364" i="3"/>
  <c r="I365" i="3"/>
  <c r="K365" i="3"/>
  <c r="I366" i="3"/>
  <c r="K366" i="3"/>
  <c r="I367" i="3"/>
  <c r="K367" i="3"/>
  <c r="I368" i="3"/>
  <c r="K368" i="3" s="1"/>
  <c r="I369" i="3"/>
  <c r="K369" i="3" s="1"/>
  <c r="I370" i="3"/>
  <c r="K370" i="3" s="1"/>
  <c r="I371" i="3"/>
  <c r="K371" i="3"/>
  <c r="I372" i="3"/>
  <c r="K372" i="3"/>
  <c r="I373" i="3"/>
  <c r="K373" i="3" s="1"/>
  <c r="I374" i="3"/>
  <c r="K374" i="3"/>
  <c r="I375" i="3"/>
  <c r="K375" i="3"/>
  <c r="I376" i="3"/>
  <c r="K376" i="3" s="1"/>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H313" i="3"/>
  <c r="J313" i="3"/>
  <c r="H314" i="3"/>
  <c r="J314" i="3" s="1"/>
  <c r="H315" i="3"/>
  <c r="J315" i="3" s="1"/>
  <c r="H316" i="3"/>
  <c r="J316" i="3" s="1"/>
  <c r="H317" i="3"/>
  <c r="J317" i="3" s="1"/>
  <c r="H318" i="3"/>
  <c r="J318" i="3" s="1"/>
  <c r="H319" i="3"/>
  <c r="J319" i="3"/>
  <c r="H320" i="3"/>
  <c r="J320" i="3"/>
  <c r="H321" i="3"/>
  <c r="J321" i="3" s="1"/>
  <c r="H322" i="3"/>
  <c r="J322" i="3"/>
  <c r="H323" i="3"/>
  <c r="J323" i="3"/>
  <c r="H324" i="3"/>
  <c r="J324" i="3" s="1"/>
  <c r="H325" i="3"/>
  <c r="J325" i="3"/>
  <c r="H326" i="3"/>
  <c r="J326" i="3" s="1"/>
  <c r="H327" i="3"/>
  <c r="J327" i="3" s="1"/>
  <c r="H328" i="3"/>
  <c r="J328" i="3"/>
  <c r="H329" i="3"/>
  <c r="J329" i="3"/>
  <c r="H330" i="3"/>
  <c r="J330" i="3" s="1"/>
  <c r="H331" i="3"/>
  <c r="J331" i="3"/>
  <c r="E313" i="3"/>
  <c r="E314" i="3"/>
  <c r="E315" i="3"/>
  <c r="E316" i="3"/>
  <c r="E317" i="3"/>
  <c r="E318" i="3"/>
  <c r="E319" i="3"/>
  <c r="E320" i="3"/>
  <c r="E321" i="3"/>
  <c r="E322" i="3"/>
  <c r="E323" i="3"/>
  <c r="E324" i="3"/>
  <c r="E325" i="3"/>
  <c r="E326" i="3"/>
  <c r="E327" i="3"/>
  <c r="E328" i="3"/>
  <c r="E329" i="3"/>
  <c r="E330" i="3"/>
  <c r="E331" i="3"/>
  <c r="J284" i="3"/>
  <c r="L284" i="3" s="1"/>
  <c r="J285" i="3"/>
  <c r="L285" i="3" s="1"/>
  <c r="J286" i="3"/>
  <c r="L286" i="3" s="1"/>
  <c r="J287" i="3"/>
  <c r="L287" i="3"/>
  <c r="J288" i="3"/>
  <c r="L288" i="3"/>
  <c r="J289" i="3"/>
  <c r="L289" i="3" s="1"/>
  <c r="J290" i="3"/>
  <c r="L290" i="3" s="1"/>
  <c r="J291" i="3"/>
  <c r="L291" i="3"/>
  <c r="J292" i="3"/>
  <c r="L292" i="3"/>
  <c r="J293" i="3"/>
  <c r="L293" i="3" s="1"/>
  <c r="J294" i="3"/>
  <c r="L294" i="3" s="1"/>
  <c r="J295" i="3"/>
  <c r="L295" i="3" s="1"/>
  <c r="J296" i="3"/>
  <c r="L296" i="3" s="1"/>
  <c r="J297" i="3"/>
  <c r="L297" i="3"/>
  <c r="J298" i="3"/>
  <c r="L298" i="3" s="1"/>
  <c r="J299" i="3"/>
  <c r="L299" i="3" s="1"/>
  <c r="J300" i="3"/>
  <c r="L300" i="3"/>
  <c r="J301" i="3"/>
  <c r="L301" i="3" s="1"/>
  <c r="J302" i="3"/>
  <c r="L302" i="3"/>
  <c r="J303" i="3"/>
  <c r="L303" i="3"/>
  <c r="E284" i="3"/>
  <c r="E285" i="3"/>
  <c r="E286" i="3"/>
  <c r="E287" i="3"/>
  <c r="E288" i="3"/>
  <c r="E289" i="3"/>
  <c r="E290" i="3"/>
  <c r="E291" i="3"/>
  <c r="E292" i="3"/>
  <c r="E293" i="3"/>
  <c r="E294" i="3"/>
  <c r="E295" i="3"/>
  <c r="E296" i="3"/>
  <c r="E297" i="3"/>
  <c r="E298" i="3"/>
  <c r="E299" i="3"/>
  <c r="E300" i="3"/>
  <c r="E301" i="3"/>
  <c r="E302" i="3"/>
  <c r="E303" i="3"/>
  <c r="I224" i="3"/>
  <c r="K224" i="3" s="1"/>
  <c r="I225" i="3"/>
  <c r="K225" i="3" s="1"/>
  <c r="I226" i="3"/>
  <c r="K226" i="3" s="1"/>
  <c r="I227" i="3"/>
  <c r="K227" i="3" s="1"/>
  <c r="I228" i="3"/>
  <c r="K228" i="3" s="1"/>
  <c r="I229" i="3"/>
  <c r="K229" i="3"/>
  <c r="I230" i="3"/>
  <c r="K230" i="3"/>
  <c r="I231" i="3"/>
  <c r="K231" i="3"/>
  <c r="I232" i="3"/>
  <c r="K232" i="3" s="1"/>
  <c r="I233" i="3"/>
  <c r="K233" i="3" s="1"/>
  <c r="I234" i="3"/>
  <c r="K234" i="3" s="1"/>
  <c r="I235" i="3"/>
  <c r="K235" i="3" s="1"/>
  <c r="I236" i="3"/>
  <c r="K236" i="3" s="1"/>
  <c r="I237" i="3"/>
  <c r="K237" i="3" s="1"/>
  <c r="I238" i="3"/>
  <c r="K238" i="3"/>
  <c r="I239" i="3"/>
  <c r="K239" i="3"/>
  <c r="I240" i="3"/>
  <c r="K240" i="3" s="1"/>
  <c r="I241" i="3"/>
  <c r="K241" i="3" s="1"/>
  <c r="I242" i="3"/>
  <c r="K242" i="3"/>
  <c r="I243" i="3"/>
  <c r="K243" i="3"/>
  <c r="I244" i="3"/>
  <c r="K244" i="3"/>
  <c r="I245" i="3"/>
  <c r="K245" i="3" s="1"/>
  <c r="I246" i="3"/>
  <c r="K246" i="3" s="1"/>
  <c r="I247" i="3"/>
  <c r="K247" i="3"/>
  <c r="I248" i="3"/>
  <c r="K248" i="3" s="1"/>
  <c r="I249" i="3"/>
  <c r="K249" i="3" s="1"/>
  <c r="I250" i="3"/>
  <c r="K250" i="3" s="1"/>
  <c r="I251" i="3"/>
  <c r="K251" i="3"/>
  <c r="I252" i="3"/>
  <c r="K252" i="3"/>
  <c r="I253" i="3"/>
  <c r="K253" i="3"/>
  <c r="I254" i="3"/>
  <c r="K254" i="3" s="1"/>
  <c r="I255" i="3"/>
  <c r="K255" i="3" s="1"/>
  <c r="I256" i="3"/>
  <c r="K256" i="3" s="1"/>
  <c r="I257" i="3"/>
  <c r="K257" i="3" s="1"/>
  <c r="I258" i="3"/>
  <c r="K258" i="3"/>
  <c r="I259" i="3"/>
  <c r="K259" i="3"/>
  <c r="I260" i="3"/>
  <c r="K260" i="3" s="1"/>
  <c r="I261" i="3"/>
  <c r="K261" i="3"/>
  <c r="I262" i="3"/>
  <c r="K262" i="3"/>
  <c r="I263" i="3"/>
  <c r="K263" i="3" s="1"/>
  <c r="I264" i="3"/>
  <c r="K264" i="3" s="1"/>
  <c r="I265" i="3"/>
  <c r="K265" i="3" s="1"/>
  <c r="I266" i="3"/>
  <c r="K266" i="3"/>
  <c r="I267" i="3"/>
  <c r="K267" i="3" s="1"/>
  <c r="I268" i="3"/>
  <c r="K268"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F174" i="3"/>
  <c r="H174" i="3" s="1"/>
  <c r="F175" i="3"/>
  <c r="H175" i="3"/>
  <c r="F176" i="3"/>
  <c r="H176" i="3" s="1"/>
  <c r="F177" i="3"/>
  <c r="H177" i="3" s="1"/>
  <c r="F178" i="3"/>
  <c r="H178" i="3"/>
  <c r="F179" i="3"/>
  <c r="H179" i="3"/>
  <c r="F180" i="3"/>
  <c r="H180" i="3" s="1"/>
  <c r="F181" i="3"/>
  <c r="H181" i="3"/>
  <c r="F182" i="3"/>
  <c r="H182" i="3" s="1"/>
  <c r="F183" i="3"/>
  <c r="H183" i="3" s="1"/>
  <c r="F184" i="3"/>
  <c r="H184" i="3" s="1"/>
  <c r="F185" i="3"/>
  <c r="H185" i="3" s="1"/>
  <c r="F186" i="3"/>
  <c r="H186" i="3"/>
  <c r="F187" i="3"/>
  <c r="H187" i="3"/>
  <c r="F188" i="3"/>
  <c r="H188" i="3" s="1"/>
  <c r="F189" i="3"/>
  <c r="H189" i="3"/>
  <c r="F190" i="3"/>
  <c r="H190" i="3" s="1"/>
  <c r="F191" i="3"/>
  <c r="H191" i="3"/>
  <c r="F192" i="3"/>
  <c r="H192" i="3" s="1"/>
  <c r="F193" i="3"/>
  <c r="H193" i="3" s="1"/>
  <c r="F194" i="3"/>
  <c r="H194" i="3"/>
  <c r="F195" i="3"/>
  <c r="H195" i="3"/>
  <c r="F196" i="3"/>
  <c r="H196" i="3"/>
  <c r="F197" i="3"/>
  <c r="H197" i="3"/>
  <c r="F198" i="3"/>
  <c r="H198" i="3" s="1"/>
  <c r="F199" i="3"/>
  <c r="H199" i="3"/>
  <c r="F200" i="3"/>
  <c r="H200" i="3"/>
  <c r="F201" i="3"/>
  <c r="H201" i="3" s="1"/>
  <c r="F202" i="3"/>
  <c r="H202" i="3" s="1"/>
  <c r="F203" i="3"/>
  <c r="H203" i="3" s="1"/>
  <c r="F204" i="3"/>
  <c r="H204" i="3"/>
  <c r="E123" i="3"/>
  <c r="E124" i="3"/>
  <c r="E125" i="3"/>
  <c r="E126" i="3"/>
  <c r="E127" i="3"/>
  <c r="E128" i="3"/>
  <c r="E129" i="3"/>
  <c r="E130" i="3"/>
  <c r="E131" i="3"/>
  <c r="E132" i="3"/>
  <c r="E133" i="3"/>
  <c r="E134" i="3"/>
  <c r="E135" i="3"/>
  <c r="E136" i="3"/>
  <c r="I123" i="3"/>
  <c r="K123" i="3" s="1"/>
  <c r="I124" i="3"/>
  <c r="K124" i="3" s="1"/>
  <c r="I125" i="3"/>
  <c r="K125" i="3" s="1"/>
  <c r="I126" i="3"/>
  <c r="K126" i="3"/>
  <c r="I127" i="3"/>
  <c r="K127" i="3"/>
  <c r="I128" i="3"/>
  <c r="K128" i="3"/>
  <c r="I129" i="3"/>
  <c r="K129" i="3"/>
  <c r="I130" i="3"/>
  <c r="K130" i="3" s="1"/>
  <c r="I131" i="3"/>
  <c r="K131" i="3" s="1"/>
  <c r="I132" i="3"/>
  <c r="K132" i="3" s="1"/>
  <c r="I133" i="3"/>
  <c r="K133" i="3" s="1"/>
  <c r="I134" i="3"/>
  <c r="K134" i="3" s="1"/>
  <c r="I135" i="3"/>
  <c r="K135" i="3" s="1"/>
  <c r="I136" i="3"/>
  <c r="K136" i="3"/>
  <c r="H102" i="3"/>
  <c r="J102" i="3"/>
  <c r="H103" i="3"/>
  <c r="J103" i="3"/>
  <c r="H104" i="3"/>
  <c r="J104" i="3" s="1"/>
  <c r="H105" i="3"/>
  <c r="J105" i="3"/>
  <c r="H106" i="3"/>
  <c r="J106" i="3" s="1"/>
  <c r="H107" i="3"/>
  <c r="J107" i="3" s="1"/>
  <c r="H108" i="3"/>
  <c r="J108" i="3" s="1"/>
  <c r="H109" i="3"/>
  <c r="J109" i="3" s="1"/>
  <c r="H110" i="3"/>
  <c r="J110" i="3"/>
  <c r="H111" i="3"/>
  <c r="J111" i="3"/>
  <c r="H112" i="3"/>
  <c r="J112" i="3" s="1"/>
  <c r="E102" i="3"/>
  <c r="E103" i="3"/>
  <c r="E104" i="3"/>
  <c r="E105" i="3"/>
  <c r="E106" i="3"/>
  <c r="E107" i="3"/>
  <c r="E108" i="3"/>
  <c r="E109" i="3"/>
  <c r="E110" i="3"/>
  <c r="E111" i="3"/>
  <c r="E112" i="3"/>
  <c r="H84" i="3"/>
  <c r="J84" i="3" s="1"/>
  <c r="H85" i="3"/>
  <c r="J85" i="3" s="1"/>
  <c r="H86" i="3"/>
  <c r="J86" i="3" s="1"/>
  <c r="H87" i="3"/>
  <c r="J87" i="3" s="1"/>
  <c r="H88" i="3"/>
  <c r="J88" i="3" s="1"/>
  <c r="H89" i="3"/>
  <c r="J89" i="3" s="1"/>
  <c r="H90" i="3"/>
  <c r="J90" i="3" s="1"/>
  <c r="H91" i="3"/>
  <c r="J91" i="3" s="1"/>
  <c r="H92" i="3"/>
  <c r="J92" i="3" s="1"/>
  <c r="E84" i="3"/>
  <c r="E85" i="3"/>
  <c r="E86" i="3"/>
  <c r="E87" i="3"/>
  <c r="E88" i="3"/>
  <c r="E89" i="3"/>
  <c r="E90" i="3"/>
  <c r="E91" i="3"/>
  <c r="E92" i="3"/>
  <c r="J58" i="3"/>
  <c r="J59" i="3"/>
  <c r="J60" i="3"/>
  <c r="J63" i="3"/>
  <c r="J64" i="3"/>
  <c r="J65" i="3"/>
  <c r="J66" i="3"/>
  <c r="J69" i="3"/>
  <c r="J70" i="3"/>
  <c r="H58" i="3"/>
  <c r="H59" i="3"/>
  <c r="H60" i="3"/>
  <c r="H61" i="3"/>
  <c r="J61" i="3" s="1"/>
  <c r="H62" i="3"/>
  <c r="J62" i="3" s="1"/>
  <c r="H63" i="3"/>
  <c r="H64" i="3"/>
  <c r="H65" i="3"/>
  <c r="H66" i="3"/>
  <c r="H67" i="3"/>
  <c r="J67" i="3" s="1"/>
  <c r="H68" i="3"/>
  <c r="J68" i="3" s="1"/>
  <c r="H69" i="3"/>
  <c r="H70" i="3"/>
  <c r="H71" i="3"/>
  <c r="J71" i="3" s="1"/>
  <c r="H72" i="3"/>
  <c r="J72" i="3" s="1"/>
  <c r="I29" i="3"/>
  <c r="K29" i="3" s="1"/>
  <c r="I30" i="3"/>
  <c r="K30" i="3" s="1"/>
  <c r="I31" i="3"/>
  <c r="K31" i="3" s="1"/>
  <c r="I32" i="3"/>
  <c r="K32" i="3" s="1"/>
  <c r="I33" i="3"/>
  <c r="K33" i="3" s="1"/>
  <c r="I34" i="3"/>
  <c r="K34" i="3" s="1"/>
  <c r="I35" i="3"/>
  <c r="K35" i="3" s="1"/>
  <c r="I36" i="3"/>
  <c r="K36" i="3" s="1"/>
  <c r="I37" i="3"/>
  <c r="K37" i="3" s="1"/>
  <c r="I38" i="3"/>
  <c r="K38" i="3" s="1"/>
  <c r="I39" i="3"/>
  <c r="K39" i="3" s="1"/>
  <c r="I40" i="3"/>
  <c r="K40" i="3" s="1"/>
  <c r="I41" i="3"/>
  <c r="K41" i="3" s="1"/>
  <c r="I42" i="3"/>
  <c r="K42" i="3" s="1"/>
  <c r="I43" i="3"/>
  <c r="K43" i="3" s="1"/>
  <c r="I44" i="3"/>
  <c r="K44" i="3" s="1"/>
  <c r="I45" i="3"/>
  <c r="K45" i="3" s="1"/>
  <c r="E310" i="3"/>
  <c r="E311" i="3"/>
  <c r="E312" i="3"/>
  <c r="E332" i="3"/>
  <c r="E333" i="3"/>
  <c r="H311" i="3"/>
  <c r="H312" i="3"/>
  <c r="H332" i="3"/>
  <c r="H333" i="3"/>
  <c r="H334" i="3"/>
  <c r="H335" i="3"/>
  <c r="H310" i="3"/>
  <c r="G700" i="3"/>
  <c r="G701" i="3"/>
  <c r="G702" i="3"/>
  <c r="G703" i="3"/>
  <c r="G699" i="3"/>
  <c r="F620" i="3"/>
  <c r="F621" i="3"/>
  <c r="F650" i="3"/>
  <c r="F651" i="3"/>
  <c r="F619" i="3"/>
  <c r="G561" i="3"/>
  <c r="G562" i="3"/>
  <c r="G563" i="3"/>
  <c r="G564" i="3"/>
  <c r="G594" i="3"/>
  <c r="G595" i="3"/>
  <c r="G560" i="3"/>
  <c r="I138" i="3" l="1"/>
  <c r="K138" i="3" s="1"/>
  <c r="I137" i="3"/>
  <c r="K137" i="3" s="1"/>
  <c r="G162" i="3"/>
  <c r="I120" i="3"/>
  <c r="I121" i="3"/>
  <c r="I122" i="3"/>
  <c r="K122" i="3" s="1"/>
  <c r="I26" i="3"/>
  <c r="K26" i="3" s="1"/>
  <c r="H99" i="3"/>
  <c r="J99" i="3" s="1"/>
  <c r="H413" i="3"/>
  <c r="J413" i="3" s="1"/>
  <c r="H414" i="3"/>
  <c r="J414" i="3" s="1"/>
  <c r="H438" i="3"/>
  <c r="J438" i="3" s="1"/>
  <c r="H439" i="3"/>
  <c r="J439" i="3" s="1"/>
  <c r="H412" i="3"/>
  <c r="H383" i="3"/>
  <c r="J383" i="3" s="1"/>
  <c r="H384" i="3"/>
  <c r="J384" i="3" s="1"/>
  <c r="H385" i="3"/>
  <c r="J385" i="3" s="1"/>
  <c r="H404" i="3"/>
  <c r="J404" i="3" s="1"/>
  <c r="H405" i="3"/>
  <c r="J405" i="3" s="1"/>
  <c r="H406" i="3"/>
  <c r="J406" i="3" s="1"/>
  <c r="H382" i="3"/>
  <c r="J382" i="3" s="1"/>
  <c r="I342" i="3"/>
  <c r="K342" i="3" s="1"/>
  <c r="I343" i="3"/>
  <c r="K343" i="3" s="1"/>
  <c r="I377" i="3"/>
  <c r="K377" i="3" s="1"/>
  <c r="I378" i="3"/>
  <c r="K378" i="3" s="1"/>
  <c r="I341" i="3"/>
  <c r="K341" i="3" s="1"/>
  <c r="J333" i="3"/>
  <c r="J334" i="3"/>
  <c r="J335" i="3"/>
  <c r="J310" i="3"/>
  <c r="J311" i="3"/>
  <c r="J312" i="3"/>
  <c r="J332" i="3"/>
  <c r="J281" i="3"/>
  <c r="L281" i="3" s="1"/>
  <c r="J282" i="3"/>
  <c r="L282" i="3" s="1"/>
  <c r="J283" i="3"/>
  <c r="L283" i="3" s="1"/>
  <c r="J304" i="3"/>
  <c r="L304" i="3" s="1"/>
  <c r="J305" i="3"/>
  <c r="L305" i="3" s="1"/>
  <c r="J306" i="3"/>
  <c r="L306" i="3" s="1"/>
  <c r="J280" i="3"/>
  <c r="L280" i="3" s="1"/>
  <c r="I218" i="3"/>
  <c r="K218" i="3" s="1"/>
  <c r="I219" i="3"/>
  <c r="K219" i="3" s="1"/>
  <c r="I220" i="3"/>
  <c r="K220" i="3" s="1"/>
  <c r="I221" i="3"/>
  <c r="K221" i="3" s="1"/>
  <c r="I222" i="3"/>
  <c r="K222" i="3" s="1"/>
  <c r="I223" i="3"/>
  <c r="K223" i="3" s="1"/>
  <c r="I269" i="3"/>
  <c r="K269" i="3" s="1"/>
  <c r="I270" i="3"/>
  <c r="K270" i="3" s="1"/>
  <c r="I271" i="3"/>
  <c r="K271" i="3" s="1"/>
  <c r="I272" i="3"/>
  <c r="K272" i="3" s="1"/>
  <c r="I273" i="3"/>
  <c r="K273" i="3" s="1"/>
  <c r="I274" i="3"/>
  <c r="K274" i="3" s="1"/>
  <c r="I275" i="3"/>
  <c r="K275" i="3" s="1"/>
  <c r="I276" i="3"/>
  <c r="K276" i="3" s="1"/>
  <c r="F167" i="3"/>
  <c r="H167" i="3" s="1"/>
  <c r="F168" i="3"/>
  <c r="H168" i="3" s="1"/>
  <c r="F169" i="3"/>
  <c r="H169" i="3" s="1"/>
  <c r="F170" i="3"/>
  <c r="H170" i="3" s="1"/>
  <c r="F171" i="3"/>
  <c r="H171" i="3" s="1"/>
  <c r="F172" i="3"/>
  <c r="H172" i="3" s="1"/>
  <c r="F173" i="3"/>
  <c r="H173" i="3" s="1"/>
  <c r="F205" i="3"/>
  <c r="H205" i="3" s="1"/>
  <c r="F206" i="3"/>
  <c r="H206" i="3" s="1"/>
  <c r="F207" i="3"/>
  <c r="H207" i="3" s="1"/>
  <c r="F166" i="3"/>
  <c r="H166" i="3" s="1"/>
  <c r="H100" i="3"/>
  <c r="J100" i="3" s="1"/>
  <c r="H101" i="3"/>
  <c r="J101" i="3" s="1"/>
  <c r="H113" i="3"/>
  <c r="J113" i="3" s="1"/>
  <c r="H114" i="3"/>
  <c r="J114" i="3" s="1"/>
  <c r="H83" i="3"/>
  <c r="J83" i="3" s="1"/>
  <c r="H93" i="3"/>
  <c r="J93" i="3" s="1"/>
  <c r="H94" i="3"/>
  <c r="J94" i="3" s="1"/>
  <c r="H95" i="3"/>
  <c r="J95" i="3" s="1"/>
  <c r="H82" i="3"/>
  <c r="H56" i="3"/>
  <c r="J56" i="3" s="1"/>
  <c r="H57" i="3"/>
  <c r="J57" i="3" s="1"/>
  <c r="H73" i="3"/>
  <c r="J73" i="3" s="1"/>
  <c r="H74" i="3"/>
  <c r="J74" i="3" s="1"/>
  <c r="H75" i="3"/>
  <c r="J75" i="3" s="1"/>
  <c r="H76" i="3"/>
  <c r="J76" i="3" s="1"/>
  <c r="H77" i="3"/>
  <c r="J77" i="3" s="1"/>
  <c r="H55" i="3"/>
  <c r="J55" i="3" s="1"/>
  <c r="I27" i="3"/>
  <c r="I28" i="3"/>
  <c r="K28" i="3" s="1"/>
  <c r="I46" i="3"/>
  <c r="K46" i="3" s="1"/>
  <c r="I47" i="3"/>
  <c r="K47" i="3" s="1"/>
  <c r="I48" i="3"/>
  <c r="K48" i="3" s="1"/>
  <c r="I49" i="3"/>
  <c r="K49" i="3" s="1"/>
  <c r="I50" i="3"/>
  <c r="K50" i="3" s="1"/>
  <c r="H440" i="3" l="1"/>
  <c r="H408" i="3"/>
  <c r="I139" i="3"/>
  <c r="K120" i="3"/>
  <c r="J408" i="3"/>
  <c r="H116" i="3"/>
  <c r="J412" i="3"/>
  <c r="I51" i="3"/>
  <c r="F208" i="3"/>
  <c r="J78" i="3"/>
  <c r="J82" i="3"/>
  <c r="J116" i="3" s="1"/>
  <c r="K121" i="3"/>
  <c r="H78" i="3"/>
  <c r="K27" i="3"/>
  <c r="K51" i="3" s="1"/>
  <c r="K139" i="3" l="1"/>
  <c r="E713" i="3"/>
  <c r="H653" i="3"/>
  <c r="I14" i="3"/>
  <c r="I15" i="3"/>
  <c r="H704" i="3"/>
  <c r="H596" i="3"/>
  <c r="I508" i="3"/>
  <c r="F553" i="3"/>
  <c r="E82" i="3"/>
  <c r="E83" i="3"/>
  <c r="E93" i="3"/>
  <c r="E94" i="3"/>
  <c r="E95" i="3"/>
  <c r="E99" i="3"/>
  <c r="E100" i="3"/>
  <c r="E101" i="3"/>
  <c r="E113" i="3"/>
  <c r="E114" i="3"/>
  <c r="E120" i="3"/>
  <c r="E121" i="3"/>
  <c r="E122" i="3"/>
  <c r="E137" i="3"/>
  <c r="E138" i="3"/>
  <c r="E217" i="3"/>
  <c r="I217" i="3" s="1"/>
  <c r="E218" i="3"/>
  <c r="E219" i="3"/>
  <c r="E220" i="3"/>
  <c r="E221" i="3"/>
  <c r="E222" i="3"/>
  <c r="E223" i="3"/>
  <c r="E269" i="3"/>
  <c r="E270" i="3"/>
  <c r="E271" i="3"/>
  <c r="E272" i="3"/>
  <c r="E273" i="3"/>
  <c r="E274" i="3"/>
  <c r="E275" i="3"/>
  <c r="E276" i="3"/>
  <c r="E280" i="3"/>
  <c r="E281" i="3"/>
  <c r="E282" i="3"/>
  <c r="E283" i="3"/>
  <c r="E304" i="3"/>
  <c r="E305" i="3"/>
  <c r="E306" i="3"/>
  <c r="E334" i="3"/>
  <c r="E335" i="3"/>
  <c r="E341" i="3"/>
  <c r="E342" i="3"/>
  <c r="E343" i="3"/>
  <c r="E377" i="3"/>
  <c r="E378" i="3"/>
  <c r="E382" i="3"/>
  <c r="E383" i="3"/>
  <c r="E384" i="3"/>
  <c r="E385" i="3"/>
  <c r="E404" i="3"/>
  <c r="E405" i="3"/>
  <c r="E406" i="3"/>
  <c r="D609" i="3"/>
  <c r="F611" i="3" s="1"/>
  <c r="F667" i="3"/>
  <c r="F695" i="3"/>
  <c r="D710" i="3"/>
  <c r="E721" i="3" s="1"/>
  <c r="K217" i="3" l="1"/>
  <c r="J337" i="3"/>
  <c r="L337" i="3"/>
  <c r="J440" i="3"/>
  <c r="H20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 Javier Camacho Torregrosa</author>
  </authors>
  <commentList>
    <comment ref="N11" authorId="0" shapeId="0" xr:uid="{382E9E23-1B8E-4C7A-B669-E8D2664B709B}">
      <text>
        <r>
          <rPr>
            <sz val="9"/>
            <color rgb="FF000000"/>
            <rFont val="Tahoma"/>
            <family val="2"/>
          </rPr>
          <t xml:space="preserve">Debe introducirse el documento y/o página de la documentación justificativa aportada donde aparezca el mérito correspondiente.
</t>
        </r>
        <r>
          <rPr>
            <sz val="9"/>
            <color rgb="FF000000"/>
            <rFont val="Tahoma"/>
            <family val="2"/>
          </rPr>
          <t>El campo de Comentario Comisión debe dejarse en blanco por parte de la persona interesada.</t>
        </r>
      </text>
    </comment>
    <comment ref="E25" authorId="0" shapeId="0" xr:uid="{BFF554C9-3A29-1B4D-B6E9-A072736B6E7B}">
      <text>
        <r>
          <rPr>
            <sz val="10"/>
            <color rgb="FF000000"/>
            <rFont val="Tahoma"/>
            <family val="2"/>
          </rPr>
          <t>Cada fila es un curso, comprendiendo todas sus asignaturas.</t>
        </r>
      </text>
    </comment>
    <comment ref="O25" authorId="0" shapeId="0" xr:uid="{AB443CF5-C479-4D57-AB86-A4243140B36D}">
      <text>
        <r>
          <rPr>
            <sz val="9"/>
            <color rgb="FF000000"/>
            <rFont val="Tahoma"/>
            <family val="2"/>
          </rPr>
          <t>Para docencia de una misma universidad o centro, puede indicarse la referencia justificativa del primer mérito, en caso de que toda la docencia esté de forma correlativa.</t>
        </r>
      </text>
    </comment>
    <comment ref="E54" authorId="0" shapeId="0" xr:uid="{625CFCE0-8ED2-FD47-82DE-055C162C2BF4}">
      <text>
        <r>
          <rPr>
            <sz val="10"/>
            <color rgb="FF000000"/>
            <rFont val="Tahoma"/>
            <family val="2"/>
          </rPr>
          <t xml:space="preserve">Cada fila es un curso, comprendiendo toda la docencia.
</t>
        </r>
      </text>
    </comment>
    <comment ref="G81" authorId="0" shapeId="0" xr:uid="{7557D46E-C955-1C4B-BE79-F24135A77A24}">
      <text>
        <r>
          <rPr>
            <sz val="10"/>
            <color rgb="FF000000"/>
            <rFont val="Tahoma"/>
            <family val="2"/>
          </rPr>
          <t xml:space="preserve">Ingrésese el ISBN o, en caso de no tenerlo, dejar en blanco la celda.
</t>
        </r>
      </text>
    </comment>
    <comment ref="I279" authorId="0" shapeId="0" xr:uid="{E9C24266-AA9B-544E-86E1-955119D77E59}">
      <text>
        <r>
          <rPr>
            <sz val="10"/>
            <color rgb="FF000000"/>
            <rFont val="Tahoma"/>
            <family val="2"/>
          </rPr>
          <t xml:space="preserve">Ingrésese el ISBN o, en caso de no tenerlo, dejar en blanco la celda.
</t>
        </r>
      </text>
    </comment>
    <comment ref="C613" authorId="0" shapeId="0" xr:uid="{D6CF258A-95F6-4641-817B-B5FF5F22F8CC}">
      <text>
        <r>
          <rPr>
            <sz val="10"/>
            <color rgb="FF000000"/>
            <rFont val="Tahoma"/>
            <family val="2"/>
          </rPr>
          <t>Inclúyanse aquí los másteres oficiales. Los másteres no oficiales deben ir al apartado E3.</t>
        </r>
      </text>
    </comment>
  </commentList>
</comments>
</file>

<file path=xl/sharedStrings.xml><?xml version="1.0" encoding="utf-8"?>
<sst xmlns="http://schemas.openxmlformats.org/spreadsheetml/2006/main" count="541" uniqueCount="269">
  <si>
    <t>A1</t>
  </si>
  <si>
    <t>A2</t>
  </si>
  <si>
    <t>Curso</t>
  </si>
  <si>
    <t>MULTIPLICADOR TOTAL</t>
  </si>
  <si>
    <t>Multiplicador adicional</t>
  </si>
  <si>
    <t>Número de meses en estancias financiadas mediante convocatorias competitivas en universidades o centros de investigación distintos de la UPV:</t>
  </si>
  <si>
    <t>¿Dispone de acreditación de profesorado?</t>
  </si>
  <si>
    <t>MÉRITO PREFERENTE</t>
  </si>
  <si>
    <t>TOTAL E5</t>
  </si>
  <si>
    <t>Puntuación</t>
  </si>
  <si>
    <t>Duración (meses)</t>
  </si>
  <si>
    <t>Fecha fin</t>
  </si>
  <si>
    <t>Fecha inicio</t>
  </si>
  <si>
    <t>Universidad</t>
  </si>
  <si>
    <t>Puesto</t>
  </si>
  <si>
    <t>Gestión y representación universitaria</t>
  </si>
  <si>
    <t>E5</t>
  </si>
  <si>
    <t>TOTAL E4</t>
  </si>
  <si>
    <t>Año</t>
  </si>
  <si>
    <t>Descripción</t>
  </si>
  <si>
    <t>Mérito</t>
  </si>
  <si>
    <t>Exposiciones, premios, etc.</t>
  </si>
  <si>
    <t>E4</t>
  </si>
  <si>
    <t>TOTAL E3</t>
  </si>
  <si>
    <t>Número de horas</t>
  </si>
  <si>
    <t>Fecha</t>
  </si>
  <si>
    <t>Otros másteres y cursos no considerados</t>
  </si>
  <si>
    <t>E3</t>
  </si>
  <si>
    <t>TOTAL E2</t>
  </si>
  <si>
    <t>Becas</t>
  </si>
  <si>
    <t>E2.2</t>
  </si>
  <si>
    <t>Nota media (s/10)</t>
  </si>
  <si>
    <t>Tipo</t>
  </si>
  <si>
    <t>Otras titulaciones</t>
  </si>
  <si>
    <t>E2.1</t>
  </si>
  <si>
    <t>TOTAL E1</t>
  </si>
  <si>
    <t>Nivel de valenciano acreditado</t>
  </si>
  <si>
    <t>E1.2</t>
  </si>
  <si>
    <t>Nivel</t>
  </si>
  <si>
    <t>Entidad certificadora</t>
  </si>
  <si>
    <t>Idiomas extranjeros acreditados</t>
  </si>
  <si>
    <t>E1.1</t>
  </si>
  <si>
    <t>OTROS MÉRITOS</t>
  </si>
  <si>
    <t>TOTAL D1</t>
  </si>
  <si>
    <t>Empresa/Organismo/Autónomo</t>
  </si>
  <si>
    <t>Actividad profesional</t>
  </si>
  <si>
    <t>D1</t>
  </si>
  <si>
    <t>EXPERIENCIA PROFESIONAL</t>
  </si>
  <si>
    <t>TOTAL C5</t>
  </si>
  <si>
    <t>Otros méritos de investigación</t>
  </si>
  <si>
    <t>C5</t>
  </si>
  <si>
    <t>TOTAL C4</t>
  </si>
  <si>
    <t>Número participantes</t>
  </si>
  <si>
    <t>Importe del contrato</t>
  </si>
  <si>
    <t>Empresa</t>
  </si>
  <si>
    <t>Contrato</t>
  </si>
  <si>
    <t>Contratos de investigación con participación de empresas privadas</t>
  </si>
  <si>
    <t>C4.2</t>
  </si>
  <si>
    <t>Importe financiado</t>
  </si>
  <si>
    <t>Entidad financiadora</t>
  </si>
  <si>
    <t>Proyecto</t>
  </si>
  <si>
    <t>Proyectos de investigación competitivos</t>
  </si>
  <si>
    <t>C4.1</t>
  </si>
  <si>
    <t>TOTAL C3</t>
  </si>
  <si>
    <t>Fecha concesión</t>
  </si>
  <si>
    <t>Referencia</t>
  </si>
  <si>
    <t>Título</t>
  </si>
  <si>
    <t>Patentes y registros de propiedad</t>
  </si>
  <si>
    <t>C3</t>
  </si>
  <si>
    <t>TOTAL C2</t>
  </si>
  <si>
    <t>Número autores</t>
  </si>
  <si>
    <t>Autores</t>
  </si>
  <si>
    <t>Exposiciones, comisariados y premios de carácter nacional competitivos</t>
  </si>
  <si>
    <t>C2.2</t>
  </si>
  <si>
    <t>Congreso</t>
  </si>
  <si>
    <t>Comunicaciones en congresos</t>
  </si>
  <si>
    <t>C2.1</t>
  </si>
  <si>
    <t>TOTAL C1</t>
  </si>
  <si>
    <t>Exposiciones, comisariados y premios de carácter internacional competitivos</t>
  </si>
  <si>
    <t>C1.3</t>
  </si>
  <si>
    <t>ISBN</t>
  </si>
  <si>
    <t>Editorial</t>
  </si>
  <si>
    <t>Libros o capítulos de libro de investigación en editoriales de prestigio</t>
  </si>
  <si>
    <t>C1.2</t>
  </si>
  <si>
    <t>Revista</t>
  </si>
  <si>
    <t>Publicaciones de investigación</t>
  </si>
  <si>
    <t>C1.1</t>
  </si>
  <si>
    <t>Coeficiente de productividad del área (Cpa):</t>
  </si>
  <si>
    <t>INVESTIGACIÓN</t>
  </si>
  <si>
    <t>TOTAL B6</t>
  </si>
  <si>
    <t>Formación recibida</t>
  </si>
  <si>
    <t>Cursos o programas de formación docente</t>
  </si>
  <si>
    <t>B6</t>
  </si>
  <si>
    <t>TOTAL B5</t>
  </si>
  <si>
    <t>Participación en Proyectos y Programas de mejora docente</t>
  </si>
  <si>
    <t>B5</t>
  </si>
  <si>
    <t>TOTAL B4</t>
  </si>
  <si>
    <t>Comunicaciones en congresos docentes</t>
  </si>
  <si>
    <t>B4</t>
  </si>
  <si>
    <t>TOTAL B3</t>
  </si>
  <si>
    <t>Artículos docentes</t>
  </si>
  <si>
    <t>B3.2</t>
  </si>
  <si>
    <t>Libros docentes</t>
  </si>
  <si>
    <t>B3.1</t>
  </si>
  <si>
    <t>TOTAL B2</t>
  </si>
  <si>
    <t>Encuesta (s/10)</t>
  </si>
  <si>
    <t>Créditos</t>
  </si>
  <si>
    <t>Centro</t>
  </si>
  <si>
    <t>Figura</t>
  </si>
  <si>
    <t>Docencia oficial no universitaria</t>
  </si>
  <si>
    <t>B2</t>
  </si>
  <si>
    <t>TOTAL B1</t>
  </si>
  <si>
    <t>Tipo de contrato</t>
  </si>
  <si>
    <t>Docencia universitaria impartida</t>
  </si>
  <si>
    <t>B1</t>
  </si>
  <si>
    <t>DOCENCIA</t>
  </si>
  <si>
    <t>¿Premio extraordinario Fin de carrera?</t>
  </si>
  <si>
    <t>Titulación</t>
  </si>
  <si>
    <t>EXPEDIENTE ACADÉMICO</t>
  </si>
  <si>
    <t>B3</t>
  </si>
  <si>
    <t>C1</t>
  </si>
  <si>
    <t>C2</t>
  </si>
  <si>
    <t>C4</t>
  </si>
  <si>
    <t>E2</t>
  </si>
  <si>
    <t>JUSTIFICACIÓN DE LOS MÉRITOS APORTADOS</t>
  </si>
  <si>
    <t>Documento</t>
  </si>
  <si>
    <t>Página</t>
  </si>
  <si>
    <t>El mérito no se ajusta al perfil</t>
  </si>
  <si>
    <t>El mérito está indirectamente relacionado con el perfil</t>
  </si>
  <si>
    <t>0.1-0.3</t>
  </si>
  <si>
    <t>El mérito está relacionado parcialmente con el perfil</t>
  </si>
  <si>
    <t>0.6-0.8</t>
  </si>
  <si>
    <t>El mérito se ajusta directa y totalmente al perfil</t>
  </si>
  <si>
    <t>Coeficiente</t>
  </si>
  <si>
    <t>La Comisión establecerá, para cada mérito aportado, un coeficiente de idoneidad en función de su relación con el perfil de la bolsa a conformar. Estos coeficientes serán los de la siguiente tabla:</t>
  </si>
  <si>
    <t>COEFICIENTES DE IDONEIDAD</t>
  </si>
  <si>
    <t xml:space="preserve">1 punto por Elemental, 2 puntos por Mitjà, 3 puntos por Superior </t>
  </si>
  <si>
    <t>1 punto por cada idioma con nivel A2, 2 puntos por cada idioma con nivel B2 o First, 3 puntos por cada idioma con nivel C1/Advanced o superior.</t>
  </si>
  <si>
    <t>Publicaciones de investigación en revistas y comunicaciones a congresos</t>
  </si>
  <si>
    <t>Máxima puntuación</t>
  </si>
  <si>
    <t>Criterio</t>
  </si>
  <si>
    <t>Se describe a continuación la valoración de cada uno de los méritos aportados:</t>
  </si>
  <si>
    <t>VALORACIÓN DE LOS MÉRITOS</t>
  </si>
  <si>
    <t>Las celdas en verde son a rellenar por la persona interesada.</t>
  </si>
  <si>
    <t>La persona candidata debe rellenar todos los datos referentes al CV en la hoja "Candidato(a)". Pueden añadirse tantas filas como sea necesario, no debiéndose eliminar ninguna de las que ya están incluidas.</t>
  </si>
  <si>
    <t>INSTRUCCIONES:</t>
  </si>
  <si>
    <t>Acreditación de profesorado</t>
  </si>
  <si>
    <t>Estancias de investigación distintas de la UPV</t>
  </si>
  <si>
    <t>Nota media del expediente, base 10</t>
  </si>
  <si>
    <t>Premio extraordinario de Fin de Carrera</t>
  </si>
  <si>
    <t>A definir por la Comisión</t>
  </si>
  <si>
    <t>2 puntos por cada curso con docencia impartida a tiempo completo, 1 punto en caso de tiempo parcial. Se mutiplicará por 1.2 en caso de que la media de encuestas del curso sea mayor o igual a 7.</t>
  </si>
  <si>
    <t>0.3 puntos por cada curso académico impartiendo docencia oficial no universitaria.</t>
  </si>
  <si>
    <t>(*)</t>
  </si>
  <si>
    <t>Estas contribuciones se multiplican por un coeficiente en función del número de autores: 1 si 4 o menos autores, 0,8 si 5 autores, 0,6 si 6 autores, 0,5 si 7 o más autores.</t>
  </si>
  <si>
    <t>2 puntos por cada libro docente con ISBN, 1 en caso de no tener ISBN (*).</t>
  </si>
  <si>
    <t>Libros y artículos docentes (B3.1+B3.2)</t>
  </si>
  <si>
    <t>Participación en Proyectos y Programas de Mejora Docente</t>
  </si>
  <si>
    <t>1 punto por cada 100 horas de formación docente recibidas</t>
  </si>
  <si>
    <t>2 puntos por cada artículo de investigación en revista indexada JCR o en otros índices de impacto reconocido por CNEAI, y congresos reconocidos por CNEAI (*)
1 punto por cada artículo de investigación en revista de difusión internacional no indexada (*)
0,5 puntos por cada artículo de investigación en revista de difusión nacional no indexada (*)</t>
  </si>
  <si>
    <t>Cpa</t>
  </si>
  <si>
    <t>Coeficiente de productividad del área</t>
  </si>
  <si>
    <t>A definir por la Comisión. Este coeficiente multiplica a todos y cada uno de los méritos de Investigación. La puntuación máxima reflejada en la columna de la derecha aplica a la suma de todos los méritos ya afectados por este coeficiente.</t>
  </si>
  <si>
    <t>0-1</t>
  </si>
  <si>
    <t>1 punto por cada libro de investigación con ISBN o capítulo de libro de investigación con ISBN en editorial de prestigio (*)</t>
  </si>
  <si>
    <t>Publicaciones de investigación (C1.1+C1.2+C1.3)</t>
  </si>
  <si>
    <t>1,5 puntos por cada una de estas contribuciones (*)</t>
  </si>
  <si>
    <t>0,5 puntos por cada comunicación en congreso internacional (*)
0,25 puntos por cada comunicación en congreso nacional (*)</t>
  </si>
  <si>
    <t>0,5 puntos por cada una de estas contribuciones (*)</t>
  </si>
  <si>
    <t>(C2.1+C2.2)</t>
  </si>
  <si>
    <t>2 puntos por cada patente internacional o nacional en explotación
0,4 puntos por cada patente nacional con examen
0,4 puntos por cada registro de propiedad intelectual</t>
  </si>
  <si>
    <t>A definir por la Comisión.</t>
  </si>
  <si>
    <t>Proyectos y contratos de investigación (C4.1+C4.2)</t>
  </si>
  <si>
    <t>A definir por la Comisión (Programa incorporación doctores/as; Beca investigación Posdoctoral; Editor de revistas indexadas; Revisor de artículos de revistas indexadas; Otras acciones expositivas artísticas y literarias)</t>
  </si>
  <si>
    <t>Otras titulaciones y becas</t>
  </si>
  <si>
    <t>OTROS MÉRITOS - IDIOMAS</t>
  </si>
  <si>
    <t>OTROS MÉRITOS - RESTO</t>
  </si>
  <si>
    <t>F</t>
  </si>
  <si>
    <t>Factor de mérito preferente</t>
  </si>
  <si>
    <t>0,2</t>
  </si>
  <si>
    <t>0,01 puntos por cada mes de estancia financiada mediante convocatoria competitiva en universidades o centros de investiación distintos de la UPV.</t>
  </si>
  <si>
    <t>Coeficiente de 0,2 en caso de estar acreditado a AYUD-TC, COD, PPL, TU o CU.</t>
  </si>
  <si>
    <t>El factor F se sumará a 1 y multiplicará el resultado del baremo de méritos.</t>
  </si>
  <si>
    <t>0,1</t>
  </si>
  <si>
    <t>1,3</t>
  </si>
  <si>
    <t>BAREMACIÓN</t>
  </si>
  <si>
    <t>Cada grupo de méritos será ponderado según los siguientes coeficientes:</t>
  </si>
  <si>
    <t>Grupo de méritos</t>
  </si>
  <si>
    <t>EXPEDIENTE</t>
  </si>
  <si>
    <t>1-1,3</t>
  </si>
  <si>
    <t>C. Idoneidad</t>
  </si>
  <si>
    <t>En caso de tener más méritos que las filas en verde indicadas, pueden añadirse nuevas filas, siempre entre la última y penúltima fila de cada mérito, para mantener el funcionamiento del sumatorio:</t>
  </si>
  <si>
    <t>TOTAL</t>
  </si>
  <si>
    <t>Las celdas en amarillo serán rellenadas por la Comisión, deben dejarse inalteradas por el/la candidato(a). En algunas ocasiones se pone un valor unitario por defecto.</t>
  </si>
  <si>
    <t>(A definir por la Comisión)</t>
  </si>
  <si>
    <t>No</t>
  </si>
  <si>
    <t>Comentario Comisión</t>
  </si>
  <si>
    <t>Se recomienda no eliminar filas.</t>
  </si>
  <si>
    <t>Las celdas en gris son calculadas automáticamente. No deben alterarse sus fórmulas.</t>
  </si>
  <si>
    <t>En las columnas de JUSTIFICACIÓN DE LOS MÉRITOS APORTADOS debe indicarse la referencia de dónde se puede consultar la documentación justificativa referente a cada mérito. Asimismo, se recomienda distribuir la documentación siguiendo el orden de este baremo.</t>
  </si>
  <si>
    <t>Revista/Congreso</t>
  </si>
  <si>
    <t>Actividad profesional (puesto ocupado)</t>
  </si>
  <si>
    <t>Multiplicador por mes</t>
  </si>
  <si>
    <t>1 punto por cada artículo docente internacional, 0.25 puntos por cada artículo nacional (*).</t>
  </si>
  <si>
    <t>0.5 puntos por cada comunicación en congreso docente internacional (0,25 en congresos docentes nacionales) (*).</t>
  </si>
  <si>
    <t>Departamentos</t>
  </si>
  <si>
    <t>Escuelas</t>
  </si>
  <si>
    <t>Biotecnología</t>
  </si>
  <si>
    <t>Escuela Técnica Superior de Arquitectura</t>
  </si>
  <si>
    <t>Ciencia Animal</t>
  </si>
  <si>
    <t>Escuela Técnica Superior de Ingeniería Agronómica y del Medio Natural</t>
  </si>
  <si>
    <t>Composición Arquitectónica</t>
  </si>
  <si>
    <t>Escuela Técnica Superior de Ingeniería Aeroespacial y Diseño Industrial</t>
  </si>
  <si>
    <t>Comunicación Audiovisual, Documentación e Historia del Arte</t>
  </si>
  <si>
    <t>Escuela Técnica Superior de Ingeniería de Edificación</t>
  </si>
  <si>
    <t>Comunicaciones</t>
  </si>
  <si>
    <t>Escuela Técnica Superior de Ingeniería Geodésica, Cartográfica y Topográfica</t>
  </si>
  <si>
    <t>Conservación y Restauración de Bienes Culturales</t>
  </si>
  <si>
    <t>Escuela Técnica Superior de Ingeniería Informática</t>
  </si>
  <si>
    <t>Construcciones Arquitectónicas</t>
  </si>
  <si>
    <t>Escuela Técnica Superior de Ingeniería de Caminos, Canales y Puertos</t>
  </si>
  <si>
    <t>Dibujo</t>
  </si>
  <si>
    <t>Escuela Técnica Superior de Ingeniería Industrial</t>
  </si>
  <si>
    <t>Economía y Ciencias Sociales</t>
  </si>
  <si>
    <t>Escuela Técnica Superior de Ingeniería de Telecomunicación</t>
  </si>
  <si>
    <t>Ecosistemas Agroforestales</t>
  </si>
  <si>
    <t>Facultad de Administración y Dirección de Empresas</t>
  </si>
  <si>
    <t>Escultura</t>
  </si>
  <si>
    <t>Facultad de Bellas Artes</t>
  </si>
  <si>
    <t>Estadística e Investigación Operativa Aplicadas y Calidad</t>
  </si>
  <si>
    <t>Escuela Politécnica Superior de Alcoy</t>
  </si>
  <si>
    <t>Expresión Gráfica Arquitectónica</t>
  </si>
  <si>
    <t>Escuela Politécnica Superior de Gandia</t>
  </si>
  <si>
    <t>Física Aplicada</t>
  </si>
  <si>
    <t>Informática de Sistemas y Computadores</t>
  </si>
  <si>
    <t>Ingeniería Cartográfica, Geodesia y Fotogrametría</t>
  </si>
  <si>
    <t>Ingeniería de la Construcción y Proyectos de Ingeniería Civil</t>
  </si>
  <si>
    <t>Ingeniería de los Transportes y del Terreno</t>
  </si>
  <si>
    <t>Ingeniería de Sistemas y Automática</t>
  </si>
  <si>
    <t>Ingeniería Eléctrica</t>
  </si>
  <si>
    <t>Ingeniería Electrónica</t>
  </si>
  <si>
    <t>Ingeniería Gráfica</t>
  </si>
  <si>
    <t>Ingeniería Hidráulica y Medio Ambiente</t>
  </si>
  <si>
    <t>Ingeniería Mecánica y de Materiales</t>
  </si>
  <si>
    <t>Ingeniería Química y Nuclear</t>
  </si>
  <si>
    <t>Ingeniería Rural y Agroalimentaria</t>
  </si>
  <si>
    <t>Ingeniería Textil y Papelera</t>
  </si>
  <si>
    <t>Lingüística Aplicada</t>
  </si>
  <si>
    <t>Máquinas y Motores Térmicos</t>
  </si>
  <si>
    <t>Matemática Aplicada</t>
  </si>
  <si>
    <t>Mecánica de los Medios Continuos y Teoría de Estructuras</t>
  </si>
  <si>
    <t>Organización de Empresas</t>
  </si>
  <si>
    <t>Pintura</t>
  </si>
  <si>
    <t>Producción Vegetal</t>
  </si>
  <si>
    <t>Proyectos Arquitectónicos</t>
  </si>
  <si>
    <t>Proyectos de Ingeniería</t>
  </si>
  <si>
    <t>Química</t>
  </si>
  <si>
    <t>Sistemas Informáticos y Computación</t>
  </si>
  <si>
    <t>Tecnología de Alimentos</t>
  </si>
  <si>
    <t>Termodinámica Aplicada</t>
  </si>
  <si>
    <t>Urbanismo</t>
  </si>
  <si>
    <t>DATOS DE LA PLAZA</t>
  </si>
  <si>
    <t xml:space="preserve">Categoría </t>
  </si>
  <si>
    <t xml:space="preserve">Código de plaza </t>
  </si>
  <si>
    <t xml:space="preserve">Departamento </t>
  </si>
  <si>
    <t xml:space="preserve">Centro </t>
  </si>
  <si>
    <t xml:space="preserve">Perfil </t>
  </si>
  <si>
    <t>AYDR</t>
  </si>
  <si>
    <t>¿Ha desempeñado actividad docente en universidades públicas españolas durante al menos 5 cursos en los últimos 7 años a través de los contratos de profesorado asociado u otros contratos de duración igual o inferior a un año previstos en la Ley Orgánica 6/2001? (DT 8a 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</si>
</sst>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1" x14ac:knownFonts="1">
    <font>
      <sz val="12"/>
      <color theme="1"/>
      <name val="Aptos Narrow"/>
      <family val="2"/>
      <scheme val="minor"/>
    </font>
    <font>
      <sz val="12"/>
      <color theme="0"/>
      <name val="Aptos Narrow"/>
      <family val="2"/>
      <scheme val="minor"/>
    </font>
    <font>
      <b/>
      <sz val="12"/>
      <color theme="1"/>
      <name val="Aptos Narrow"/>
      <family val="2"/>
      <scheme val="minor"/>
    </font>
    <font>
      <b/>
      <sz val="12"/>
      <color theme="0"/>
      <name val="Aptos Narrow"/>
      <family val="2"/>
      <scheme val="minor"/>
    </font>
    <font>
      <i/>
      <sz val="12"/>
      <color theme="1"/>
      <name val="Aptos Narrow"/>
      <family val="2"/>
      <scheme val="minor"/>
    </font>
    <font>
      <sz val="10"/>
      <color rgb="FF000000"/>
      <name val="Tahoma"/>
      <family val="2"/>
    </font>
    <font>
      <sz val="8"/>
      <name val="Aptos Narrow"/>
      <family val="2"/>
      <scheme val="minor"/>
    </font>
    <font>
      <i/>
      <sz val="12"/>
      <color theme="0"/>
      <name val="Aptos Narrow"/>
      <family val="2"/>
      <scheme val="minor"/>
    </font>
    <font>
      <b/>
      <sz val="12"/>
      <color theme="0"/>
      <name val="Aptos Narrow"/>
      <family val="2"/>
      <scheme val="minor"/>
    </font>
    <font>
      <i/>
      <sz val="12"/>
      <color theme="1"/>
      <name val="Aptos Narrow"/>
      <family val="2"/>
      <scheme val="minor"/>
    </font>
    <font>
      <sz val="9"/>
      <color rgb="FF000000"/>
      <name val="Tahoma"/>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1"/>
        <bgColor indexed="64"/>
      </patternFill>
    </fill>
    <fill>
      <patternFill patternType="solid">
        <fgColor theme="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Dashed">
        <color rgb="FFFF0000"/>
      </top>
      <bottom/>
      <diagonal/>
    </border>
    <border>
      <left style="thin">
        <color indexed="64"/>
      </left>
      <right style="thin">
        <color indexed="64"/>
      </right>
      <top style="mediumDashed">
        <color rgb="FFFF0000"/>
      </top>
      <bottom style="thin">
        <color indexed="64"/>
      </bottom>
      <diagonal/>
    </border>
    <border>
      <left style="thin">
        <color indexed="64"/>
      </left>
      <right style="thin">
        <color indexed="64"/>
      </right>
      <top style="mediumDashed">
        <color rgb="FFFF0000"/>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s>
  <cellStyleXfs count="1">
    <xf numFmtId="0" fontId="0" fillId="0" borderId="0"/>
  </cellStyleXfs>
  <cellXfs count="104">
    <xf numFmtId="0" fontId="0" fillId="0" borderId="0" xfId="0"/>
    <xf numFmtId="0" fontId="0" fillId="2" borderId="1" xfId="0" applyFill="1" applyBorder="1"/>
    <xf numFmtId="0" fontId="0" fillId="0" borderId="2" xfId="0" applyBorder="1"/>
    <xf numFmtId="0" fontId="0" fillId="0" borderId="3" xfId="0" applyBorder="1"/>
    <xf numFmtId="0" fontId="0" fillId="0" borderId="4" xfId="0" applyBorder="1"/>
    <xf numFmtId="0" fontId="0" fillId="0" borderId="5" xfId="0" applyBorder="1"/>
    <xf numFmtId="0" fontId="2" fillId="0" borderId="0" xfId="0" applyFont="1" applyAlignment="1">
      <alignment horizontal="right"/>
    </xf>
    <xf numFmtId="0" fontId="0" fillId="0" borderId="7" xfId="0" applyBorder="1"/>
    <xf numFmtId="0" fontId="0" fillId="3" borderId="1" xfId="0" applyFill="1" applyBorder="1"/>
    <xf numFmtId="0" fontId="0" fillId="4" borderId="1" xfId="0" applyFill="1" applyBorder="1"/>
    <xf numFmtId="0" fontId="0" fillId="5" borderId="8" xfId="0" applyFill="1" applyBorder="1"/>
    <xf numFmtId="0" fontId="0" fillId="5" borderId="9" xfId="0" applyFill="1" applyBorder="1"/>
    <xf numFmtId="0" fontId="3" fillId="5" borderId="10" xfId="0" applyFont="1" applyFill="1" applyBorder="1"/>
    <xf numFmtId="0" fontId="0" fillId="0" borderId="1" xfId="0" applyBorder="1"/>
    <xf numFmtId="0" fontId="3" fillId="0" borderId="7" xfId="0" applyFont="1" applyBorder="1"/>
    <xf numFmtId="0" fontId="0" fillId="3" borderId="11" xfId="0" applyFill="1" applyBorder="1"/>
    <xf numFmtId="0" fontId="4" fillId="0" borderId="0" xfId="0" applyFont="1"/>
    <xf numFmtId="0" fontId="3" fillId="5" borderId="8" xfId="0" applyFont="1" applyFill="1" applyBorder="1"/>
    <xf numFmtId="0" fontId="3" fillId="5" borderId="9" xfId="0" applyFont="1" applyFill="1" applyBorder="1"/>
    <xf numFmtId="0" fontId="0" fillId="0" borderId="11" xfId="0" applyBorder="1"/>
    <xf numFmtId="0" fontId="1" fillId="5" borderId="9" xfId="0" applyFont="1" applyFill="1" applyBorder="1"/>
    <xf numFmtId="0" fontId="0" fillId="0" borderId="1" xfId="0" applyBorder="1" applyAlignment="1">
      <alignment horizontal="right"/>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vertical="center"/>
    </xf>
    <xf numFmtId="0" fontId="0" fillId="0" borderId="0" xfId="0" applyAlignment="1">
      <alignment vertical="top" wrapText="1"/>
    </xf>
    <xf numFmtId="0" fontId="0" fillId="0" borderId="1" xfId="0" applyBorder="1" applyAlignment="1">
      <alignment horizontal="right" vertical="center" wrapText="1"/>
    </xf>
    <xf numFmtId="0" fontId="0" fillId="3" borderId="1" xfId="0" applyFill="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right" vertical="center" wrapText="1"/>
    </xf>
    <xf numFmtId="0" fontId="9" fillId="0" borderId="0" xfId="0" applyFont="1" applyAlignment="1">
      <alignment horizontal="center" wrapText="1"/>
    </xf>
    <xf numFmtId="0" fontId="0" fillId="4" borderId="11" xfId="0" applyFill="1" applyBorder="1"/>
    <xf numFmtId="0" fontId="0" fillId="0" borderId="17" xfId="0" applyBorder="1"/>
    <xf numFmtId="0" fontId="0" fillId="4" borderId="18" xfId="0" applyFill="1" applyBorder="1"/>
    <xf numFmtId="0" fontId="0" fillId="4" borderId="20" xfId="0" applyFill="1" applyBorder="1"/>
    <xf numFmtId="0" fontId="0" fillId="3" borderId="20" xfId="0" applyFill="1" applyBorder="1"/>
    <xf numFmtId="0" fontId="0" fillId="3" borderId="19" xfId="0" applyFill="1" applyBorder="1"/>
    <xf numFmtId="0" fontId="0" fillId="3" borderId="6" xfId="0" applyFill="1" applyBorder="1"/>
    <xf numFmtId="0" fontId="0" fillId="4" borderId="1" xfId="0" applyFill="1" applyBorder="1" applyProtection="1">
      <protection locked="0"/>
    </xf>
    <xf numFmtId="0" fontId="0" fillId="4" borderId="12" xfId="0" applyFill="1" applyBorder="1" applyProtection="1">
      <protection locked="0"/>
    </xf>
    <xf numFmtId="0" fontId="0" fillId="2" borderId="12" xfId="0" applyFill="1" applyBorder="1" applyProtection="1">
      <protection locked="0"/>
    </xf>
    <xf numFmtId="0" fontId="0" fillId="2" borderId="1" xfId="0" applyFill="1" applyBorder="1" applyProtection="1">
      <protection locked="0"/>
    </xf>
    <xf numFmtId="14" fontId="0" fillId="4" borderId="1" xfId="0" applyNumberFormat="1" applyFill="1" applyBorder="1" applyProtection="1">
      <protection locked="0"/>
    </xf>
    <xf numFmtId="0" fontId="0" fillId="2" borderId="11" xfId="0" applyFill="1" applyBorder="1" applyProtection="1">
      <protection locked="0"/>
    </xf>
    <xf numFmtId="0" fontId="0" fillId="2" borderId="6" xfId="0" applyFill="1" applyBorder="1" applyProtection="1">
      <protection locked="0"/>
    </xf>
    <xf numFmtId="164" fontId="0" fillId="4" borderId="1" xfId="0" applyNumberFormat="1" applyFill="1" applyBorder="1" applyProtection="1">
      <protection locked="0"/>
    </xf>
    <xf numFmtId="1" fontId="0" fillId="4" borderId="1" xfId="0" applyNumberFormat="1" applyFill="1" applyBorder="1" applyProtection="1">
      <protection locked="0"/>
    </xf>
    <xf numFmtId="1" fontId="0" fillId="3" borderId="1" xfId="0" applyNumberFormat="1" applyFill="1" applyBorder="1" applyProtection="1">
      <protection hidden="1"/>
    </xf>
    <xf numFmtId="0" fontId="2" fillId="3" borderId="6" xfId="0" applyFont="1" applyFill="1" applyBorder="1" applyProtection="1">
      <protection hidden="1"/>
    </xf>
    <xf numFmtId="0" fontId="0" fillId="3" borderId="1" xfId="0" applyFill="1" applyBorder="1" applyProtection="1">
      <protection hidden="1"/>
    </xf>
    <xf numFmtId="0" fontId="0" fillId="3" borderId="11" xfId="0" applyFill="1" applyBorder="1" applyProtection="1">
      <protection hidden="1"/>
    </xf>
    <xf numFmtId="0" fontId="2" fillId="3" borderId="1" xfId="0" applyFont="1" applyFill="1" applyBorder="1" applyProtection="1">
      <protection hidden="1"/>
    </xf>
    <xf numFmtId="0" fontId="2" fillId="3" borderId="21" xfId="0" applyFont="1" applyFill="1" applyBorder="1" applyProtection="1">
      <protection hidden="1"/>
    </xf>
    <xf numFmtId="0" fontId="2" fillId="2" borderId="6" xfId="0" applyFont="1" applyFill="1" applyBorder="1" applyProtection="1">
      <protection hidden="1"/>
    </xf>
    <xf numFmtId="2" fontId="2" fillId="3" borderId="6" xfId="0" applyNumberFormat="1" applyFont="1" applyFill="1" applyBorder="1" applyProtection="1">
      <protection hidden="1"/>
    </xf>
    <xf numFmtId="0" fontId="1" fillId="0" borderId="0" xfId="0" applyFont="1"/>
    <xf numFmtId="0" fontId="0" fillId="0" borderId="0" xfId="0" applyAlignment="1">
      <alignment horizontal="right"/>
    </xf>
    <xf numFmtId="0" fontId="0" fillId="2" borderId="11" xfId="0" applyFill="1" applyBorder="1" applyAlignment="1">
      <alignment horizontal="left"/>
    </xf>
    <xf numFmtId="0" fontId="0" fillId="0" borderId="0" xfId="0" applyAlignment="1">
      <alignment horizontal="left"/>
    </xf>
    <xf numFmtId="0" fontId="0" fillId="2" borderId="16" xfId="0" applyFill="1" applyBorder="1"/>
    <xf numFmtId="0" fontId="0" fillId="0" borderId="22" xfId="0" applyBorder="1"/>
    <xf numFmtId="0" fontId="0" fillId="0" borderId="11" xfId="0" applyBorder="1" applyAlignment="1">
      <alignment horizontal="center" wrapText="1"/>
    </xf>
    <xf numFmtId="0" fontId="0" fillId="0" borderId="13" xfId="0"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center" wrapText="1"/>
    </xf>
    <xf numFmtId="0" fontId="0" fillId="3" borderId="12" xfId="0" applyFill="1" applyBorder="1" applyAlignment="1">
      <alignment horizontal="center" wrapText="1"/>
    </xf>
    <xf numFmtId="0" fontId="0" fillId="3" borderId="15" xfId="0" applyFill="1" applyBorder="1" applyAlignment="1">
      <alignment horizontal="center" wrapText="1"/>
    </xf>
    <xf numFmtId="0" fontId="0" fillId="3" borderId="14" xfId="0" applyFill="1" applyBorder="1" applyAlignment="1">
      <alignment horizontal="center"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0" fillId="3" borderId="1" xfId="0" applyFill="1" applyBorder="1" applyAlignment="1">
      <alignment horizontal="center" wrapText="1"/>
    </xf>
    <xf numFmtId="0" fontId="0" fillId="0" borderId="12" xfId="0" applyBorder="1" applyAlignment="1">
      <alignment horizontal="center" vertical="top" wrapText="1"/>
    </xf>
    <xf numFmtId="0" fontId="0" fillId="0" borderId="15" xfId="0" applyBorder="1" applyAlignment="1">
      <alignment horizontal="center" vertical="top" wrapText="1"/>
    </xf>
    <xf numFmtId="0" fontId="0" fillId="0" borderId="14" xfId="0" applyBorder="1" applyAlignment="1">
      <alignment horizontal="center" vertical="top" wrapText="1"/>
    </xf>
    <xf numFmtId="0" fontId="9" fillId="0" borderId="12" xfId="0" applyFont="1" applyBorder="1" applyAlignment="1">
      <alignment horizontal="left" vertical="center" wrapText="1"/>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3" borderId="12" xfId="0" applyFill="1" applyBorder="1" applyAlignment="1">
      <alignment horizontal="center"/>
    </xf>
    <xf numFmtId="0" fontId="0" fillId="3" borderId="15" xfId="0" applyFill="1" applyBorder="1" applyAlignment="1">
      <alignment horizontal="center"/>
    </xf>
    <xf numFmtId="0" fontId="0" fillId="3" borderId="14" xfId="0" applyFill="1" applyBorder="1" applyAlignment="1">
      <alignment horizontal="center"/>
    </xf>
    <xf numFmtId="0" fontId="0" fillId="0" borderId="16" xfId="0" applyBorder="1" applyAlignment="1">
      <alignment horizontal="center" wrapText="1"/>
    </xf>
    <xf numFmtId="0" fontId="8" fillId="5" borderId="0" xfId="0" applyFont="1" applyFill="1" applyAlignment="1">
      <alignment horizontal="left"/>
    </xf>
    <xf numFmtId="0" fontId="0" fillId="0" borderId="0" xfId="0" applyAlignment="1">
      <alignment horizontal="left" vertical="top" wrapText="1"/>
    </xf>
    <xf numFmtId="0" fontId="0" fillId="0" borderId="12"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9" fillId="0" borderId="0" xfId="0" applyFont="1" applyAlignment="1">
      <alignment horizontal="left" vertical="center" wrapText="1"/>
    </xf>
    <xf numFmtId="0" fontId="0" fillId="0" borderId="0" xfId="0" applyAlignment="1">
      <alignment horizontal="left" wrapText="1"/>
    </xf>
    <xf numFmtId="0" fontId="0" fillId="2" borderId="1" xfId="0" applyFill="1" applyBorder="1" applyAlignment="1">
      <alignment horizontal="left"/>
    </xf>
    <xf numFmtId="0" fontId="7" fillId="6" borderId="10" xfId="0" applyFont="1" applyFill="1" applyBorder="1" applyAlignment="1">
      <alignment horizontal="center"/>
    </xf>
    <xf numFmtId="0" fontId="7" fillId="6" borderId="9" xfId="0" applyFont="1" applyFill="1" applyBorder="1" applyAlignment="1">
      <alignment horizontal="center"/>
    </xf>
    <xf numFmtId="0" fontId="7" fillId="6"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657087</xdr:colOff>
      <xdr:row>13</xdr:row>
      <xdr:rowOff>93868</xdr:rowOff>
    </xdr:from>
    <xdr:to>
      <xdr:col>7</xdr:col>
      <xdr:colOff>585304</xdr:colOff>
      <xdr:row>17</xdr:row>
      <xdr:rowOff>33131</xdr:rowOff>
    </xdr:to>
    <xdr:sp macro="" textlink="">
      <xdr:nvSpPr>
        <xdr:cNvPr id="2" name="CuadroTexto 1">
          <a:extLst>
            <a:ext uri="{FF2B5EF4-FFF2-40B4-BE49-F238E27FC236}">
              <a16:creationId xmlns:a16="http://schemas.microsoft.com/office/drawing/2014/main" id="{518BD74F-5FA4-FD25-4FD0-3BFD783672AC}"/>
            </a:ext>
          </a:extLst>
        </xdr:cNvPr>
        <xdr:cNvSpPr txBox="1"/>
      </xdr:nvSpPr>
      <xdr:spPr>
        <a:xfrm>
          <a:off x="7332870" y="2954129"/>
          <a:ext cx="4025347" cy="773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i="1">
              <a:solidFill>
                <a:srgbClr val="FF0000"/>
              </a:solidFill>
            </a:rPr>
            <a:t>Aquí es donde se pueden</a:t>
          </a:r>
          <a:r>
            <a:rPr lang="es-ES_tradnl" sz="1100" i="1" baseline="0">
              <a:solidFill>
                <a:srgbClr val="FF0000"/>
              </a:solidFill>
            </a:rPr>
            <a:t> añadir las nuevas filas: nunca tras la última del bloque de méritos. Tras añadir la fila, deben copiarse las fórmulas de la fila anterior (en las celdas en gris).</a:t>
          </a:r>
          <a:endParaRPr lang="es-ES_tradnl" sz="1100" i="1">
            <a:solidFill>
              <a:srgbClr val="FF0000"/>
            </a:solidFill>
          </a:endParaRPr>
        </a:p>
      </xdr:txBody>
    </xdr:sp>
    <xdr:clientData/>
  </xdr:twoCellAnchor>
  <xdr:twoCellAnchor>
    <xdr:from>
      <xdr:col>5</xdr:col>
      <xdr:colOff>99392</xdr:colOff>
      <xdr:row>15</xdr:row>
      <xdr:rowOff>0</xdr:rowOff>
    </xdr:from>
    <xdr:to>
      <xdr:col>5</xdr:col>
      <xdr:colOff>651566</xdr:colOff>
      <xdr:row>15</xdr:row>
      <xdr:rowOff>0</xdr:rowOff>
    </xdr:to>
    <xdr:cxnSp macro="">
      <xdr:nvCxnSpPr>
        <xdr:cNvPr id="4" name="Conector recto de flecha 3">
          <a:extLst>
            <a:ext uri="{FF2B5EF4-FFF2-40B4-BE49-F238E27FC236}">
              <a16:creationId xmlns:a16="http://schemas.microsoft.com/office/drawing/2014/main" id="{74E11871-F468-C4DE-A585-41E9D2718368}"/>
            </a:ext>
          </a:extLst>
        </xdr:cNvPr>
        <xdr:cNvCxnSpPr/>
      </xdr:nvCxnSpPr>
      <xdr:spPr>
        <a:xfrm flipH="1">
          <a:off x="6846957" y="3003826"/>
          <a:ext cx="552174"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16F0-E976-4079-BBF6-ECDA97597AAA}">
  <dimension ref="A2:I89"/>
  <sheetViews>
    <sheetView topLeftCell="A35" zoomScale="115" zoomScaleNormal="115" workbookViewId="0">
      <selection activeCell="D40" sqref="D40:G40"/>
    </sheetView>
  </sheetViews>
  <sheetFormatPr baseColWidth="10" defaultRowHeight="16" outlineLevelRow="1" x14ac:dyDescent="0.4"/>
  <cols>
    <col min="3" max="3" width="45" customWidth="1"/>
    <col min="7" max="7" width="43.08203125" customWidth="1"/>
    <col min="8" max="8" width="16.5" customWidth="1"/>
  </cols>
  <sheetData>
    <row r="2" spans="1:9" x14ac:dyDescent="0.4">
      <c r="A2" s="93" t="s">
        <v>145</v>
      </c>
      <c r="B2" s="93"/>
      <c r="C2" s="93"/>
      <c r="D2" s="93"/>
      <c r="E2" s="93"/>
      <c r="F2" s="93"/>
      <c r="G2" s="93"/>
      <c r="H2" s="93"/>
      <c r="I2" s="59">
        <v>2</v>
      </c>
    </row>
    <row r="3" spans="1:9" ht="16" customHeight="1" x14ac:dyDescent="0.4">
      <c r="A3" s="94" t="s">
        <v>144</v>
      </c>
      <c r="B3" s="94"/>
      <c r="C3" s="94"/>
      <c r="D3" s="94"/>
      <c r="E3" s="94"/>
      <c r="F3" s="94"/>
      <c r="G3" s="94"/>
      <c r="H3" s="94"/>
    </row>
    <row r="4" spans="1:9" x14ac:dyDescent="0.4">
      <c r="A4" s="94"/>
      <c r="B4" s="94"/>
      <c r="C4" s="94"/>
      <c r="D4" s="94"/>
      <c r="E4" s="94"/>
      <c r="F4" s="94"/>
      <c r="G4" s="94"/>
      <c r="H4" s="94"/>
    </row>
    <row r="5" spans="1:9" x14ac:dyDescent="0.4">
      <c r="A5" s="28"/>
      <c r="B5" s="28"/>
      <c r="C5" s="28"/>
      <c r="D5" s="28"/>
      <c r="E5" s="28"/>
      <c r="F5" s="28"/>
      <c r="G5" s="28"/>
      <c r="H5" s="28"/>
    </row>
    <row r="6" spans="1:9" x14ac:dyDescent="0.4">
      <c r="A6" s="9" t="s">
        <v>143</v>
      </c>
      <c r="B6" s="13"/>
      <c r="C6" s="13"/>
      <c r="D6" s="13"/>
      <c r="E6" s="13"/>
      <c r="F6" s="13"/>
      <c r="G6" s="13"/>
      <c r="H6" s="13"/>
    </row>
    <row r="7" spans="1:9" x14ac:dyDescent="0.4">
      <c r="A7" s="1" t="s">
        <v>193</v>
      </c>
      <c r="B7" s="13"/>
      <c r="C7" s="13"/>
      <c r="D7" s="13"/>
      <c r="E7" s="13"/>
      <c r="F7" s="13"/>
      <c r="G7" s="13"/>
      <c r="H7" s="13"/>
    </row>
    <row r="8" spans="1:9" x14ac:dyDescent="0.4">
      <c r="A8" s="8" t="s">
        <v>198</v>
      </c>
      <c r="B8" s="13"/>
      <c r="C8" s="13"/>
      <c r="D8" s="13"/>
      <c r="E8" s="13"/>
      <c r="F8" s="13"/>
      <c r="G8" s="13"/>
      <c r="H8" s="13"/>
    </row>
    <row r="10" spans="1:9" ht="32.15" customHeight="1" x14ac:dyDescent="0.4">
      <c r="A10" s="94" t="s">
        <v>199</v>
      </c>
      <c r="B10" s="94"/>
      <c r="C10" s="94"/>
      <c r="D10" s="94"/>
      <c r="E10" s="94"/>
      <c r="F10" s="94"/>
      <c r="G10" s="94"/>
      <c r="H10" s="94"/>
    </row>
    <row r="12" spans="1:9" x14ac:dyDescent="0.4">
      <c r="A12" t="s">
        <v>191</v>
      </c>
    </row>
    <row r="14" spans="1:9" x14ac:dyDescent="0.4">
      <c r="B14" s="38"/>
      <c r="C14" s="38"/>
      <c r="D14" s="39"/>
    </row>
    <row r="15" spans="1:9" ht="16.5" thickBot="1" x14ac:dyDescent="0.45">
      <c r="B15" s="35"/>
      <c r="C15" s="35"/>
      <c r="D15" s="15"/>
    </row>
    <row r="16" spans="1:9" ht="16.5" thickBot="1" x14ac:dyDescent="0.45">
      <c r="A16" s="36"/>
      <c r="B16" s="37"/>
      <c r="C16" s="37"/>
      <c r="D16" s="40"/>
      <c r="E16" s="36"/>
    </row>
    <row r="17" spans="1:8" ht="16.5" thickBot="1" x14ac:dyDescent="0.45">
      <c r="C17" s="6" t="s">
        <v>192</v>
      </c>
      <c r="D17" s="41"/>
    </row>
    <row r="19" spans="1:8" x14ac:dyDescent="0.4">
      <c r="A19" t="s">
        <v>197</v>
      </c>
    </row>
    <row r="22" spans="1:8" x14ac:dyDescent="0.4">
      <c r="A22" s="93" t="s">
        <v>142</v>
      </c>
      <c r="B22" s="93"/>
      <c r="C22" s="93"/>
      <c r="D22" s="93"/>
      <c r="E22" s="93"/>
      <c r="F22" s="93"/>
      <c r="G22" s="93"/>
      <c r="H22" s="93"/>
    </row>
    <row r="23" spans="1:8" x14ac:dyDescent="0.4">
      <c r="A23" t="s">
        <v>141</v>
      </c>
    </row>
    <row r="25" spans="1:8" x14ac:dyDescent="0.4">
      <c r="A25" s="95"/>
      <c r="B25" s="96"/>
      <c r="C25" s="97"/>
      <c r="D25" s="95" t="s">
        <v>140</v>
      </c>
      <c r="E25" s="96"/>
      <c r="F25" s="96"/>
      <c r="G25" s="97"/>
      <c r="H25" s="13" t="s">
        <v>139</v>
      </c>
    </row>
    <row r="26" spans="1:8" x14ac:dyDescent="0.4">
      <c r="A26" s="89" t="s">
        <v>118</v>
      </c>
      <c r="B26" s="90"/>
      <c r="C26" s="90"/>
      <c r="D26" s="90"/>
      <c r="E26" s="90"/>
      <c r="F26" s="90"/>
      <c r="G26" s="91"/>
      <c r="H26" s="27">
        <v>10</v>
      </c>
    </row>
    <row r="27" spans="1:8" s="22" customFormat="1" outlineLevel="1" x14ac:dyDescent="0.4">
      <c r="A27" s="65"/>
      <c r="B27" s="25" t="s">
        <v>0</v>
      </c>
      <c r="C27" s="23" t="s">
        <v>117</v>
      </c>
      <c r="D27" s="73" t="s">
        <v>148</v>
      </c>
      <c r="E27" s="74"/>
      <c r="F27" s="74"/>
      <c r="G27" s="75"/>
      <c r="H27" s="23">
        <v>10</v>
      </c>
    </row>
    <row r="28" spans="1:8" s="22" customFormat="1" outlineLevel="1" x14ac:dyDescent="0.4">
      <c r="A28" s="92"/>
      <c r="B28" s="25" t="s">
        <v>1</v>
      </c>
      <c r="C28" s="24" t="s">
        <v>149</v>
      </c>
      <c r="D28" s="73" t="s">
        <v>150</v>
      </c>
      <c r="E28" s="74"/>
      <c r="F28" s="74"/>
      <c r="G28" s="75"/>
      <c r="H28" s="23">
        <v>1</v>
      </c>
    </row>
    <row r="29" spans="1:8" s="22" customFormat="1" x14ac:dyDescent="0.4">
      <c r="A29" s="70" t="s">
        <v>115</v>
      </c>
      <c r="B29" s="71"/>
      <c r="C29" s="71"/>
      <c r="D29" s="71"/>
      <c r="E29" s="71"/>
      <c r="F29" s="71"/>
      <c r="G29" s="72"/>
      <c r="H29" s="26">
        <v>10</v>
      </c>
    </row>
    <row r="30" spans="1:8" s="22" customFormat="1" ht="48" customHeight="1" outlineLevel="1" x14ac:dyDescent="0.4">
      <c r="A30" s="65"/>
      <c r="B30" s="25" t="s">
        <v>114</v>
      </c>
      <c r="C30" s="23" t="s">
        <v>113</v>
      </c>
      <c r="D30" s="73" t="s">
        <v>151</v>
      </c>
      <c r="E30" s="74"/>
      <c r="F30" s="74"/>
      <c r="G30" s="75"/>
      <c r="H30" s="23">
        <v>6</v>
      </c>
    </row>
    <row r="31" spans="1:8" s="22" customFormat="1" outlineLevel="1" x14ac:dyDescent="0.4">
      <c r="A31" s="66"/>
      <c r="B31" s="25" t="s">
        <v>110</v>
      </c>
      <c r="C31" s="23" t="s">
        <v>109</v>
      </c>
      <c r="D31" s="73" t="s">
        <v>152</v>
      </c>
      <c r="E31" s="74"/>
      <c r="F31" s="74"/>
      <c r="G31" s="75"/>
      <c r="H31" s="23">
        <v>2</v>
      </c>
    </row>
    <row r="32" spans="1:8" s="22" customFormat="1" outlineLevel="1" x14ac:dyDescent="0.4">
      <c r="A32" s="66"/>
      <c r="B32" s="25" t="s">
        <v>103</v>
      </c>
      <c r="C32" s="23" t="s">
        <v>102</v>
      </c>
      <c r="D32" s="73" t="s">
        <v>155</v>
      </c>
      <c r="E32" s="74"/>
      <c r="F32" s="74"/>
      <c r="G32" s="75"/>
      <c r="H32" s="23"/>
    </row>
    <row r="33" spans="1:8" s="22" customFormat="1" outlineLevel="1" x14ac:dyDescent="0.4">
      <c r="A33" s="66"/>
      <c r="B33" s="25" t="s">
        <v>101</v>
      </c>
      <c r="C33" s="23" t="s">
        <v>100</v>
      </c>
      <c r="D33" s="73" t="s">
        <v>203</v>
      </c>
      <c r="E33" s="74"/>
      <c r="F33" s="74"/>
      <c r="G33" s="75"/>
      <c r="H33" s="23"/>
    </row>
    <row r="34" spans="1:8" s="22" customFormat="1" outlineLevel="1" x14ac:dyDescent="0.4">
      <c r="A34" s="66"/>
      <c r="B34" s="25" t="s">
        <v>119</v>
      </c>
      <c r="C34" s="23" t="s">
        <v>156</v>
      </c>
      <c r="D34" s="77"/>
      <c r="E34" s="78"/>
      <c r="F34" s="78"/>
      <c r="G34" s="79"/>
      <c r="H34" s="23">
        <v>2</v>
      </c>
    </row>
    <row r="35" spans="1:8" s="22" customFormat="1" ht="32.15" customHeight="1" outlineLevel="1" x14ac:dyDescent="0.4">
      <c r="A35" s="66"/>
      <c r="B35" s="25" t="s">
        <v>98</v>
      </c>
      <c r="C35" s="23" t="s">
        <v>97</v>
      </c>
      <c r="D35" s="73" t="s">
        <v>204</v>
      </c>
      <c r="E35" s="74"/>
      <c r="F35" s="74"/>
      <c r="G35" s="75"/>
      <c r="H35" s="23">
        <v>1</v>
      </c>
    </row>
    <row r="36" spans="1:8" s="22" customFormat="1" ht="32" outlineLevel="1" x14ac:dyDescent="0.4">
      <c r="A36" s="66"/>
      <c r="B36" s="25" t="s">
        <v>95</v>
      </c>
      <c r="C36" s="23" t="s">
        <v>157</v>
      </c>
      <c r="D36" s="73" t="s">
        <v>150</v>
      </c>
      <c r="E36" s="74"/>
      <c r="F36" s="74"/>
      <c r="G36" s="75"/>
      <c r="H36" s="23">
        <v>1</v>
      </c>
    </row>
    <row r="37" spans="1:8" s="22" customFormat="1" outlineLevel="1" x14ac:dyDescent="0.4">
      <c r="A37" s="66"/>
      <c r="B37" s="25" t="s">
        <v>92</v>
      </c>
      <c r="C37" s="23" t="s">
        <v>91</v>
      </c>
      <c r="D37" s="73" t="s">
        <v>158</v>
      </c>
      <c r="E37" s="74"/>
      <c r="F37" s="74"/>
      <c r="G37" s="75"/>
      <c r="H37" s="23">
        <v>2</v>
      </c>
    </row>
    <row r="38" spans="1:8" s="22" customFormat="1" x14ac:dyDescent="0.4">
      <c r="A38" s="70" t="s">
        <v>88</v>
      </c>
      <c r="B38" s="71"/>
      <c r="C38" s="71"/>
      <c r="D38" s="71"/>
      <c r="E38" s="71"/>
      <c r="F38" s="71"/>
      <c r="G38" s="72"/>
      <c r="H38" s="26">
        <v>10</v>
      </c>
    </row>
    <row r="39" spans="1:8" s="22" customFormat="1" ht="48" customHeight="1" x14ac:dyDescent="0.4">
      <c r="A39" s="65"/>
      <c r="B39" s="31" t="s">
        <v>160</v>
      </c>
      <c r="C39" s="32" t="s">
        <v>161</v>
      </c>
      <c r="D39" s="80" t="s">
        <v>162</v>
      </c>
      <c r="E39" s="81"/>
      <c r="F39" s="81"/>
      <c r="G39" s="82"/>
      <c r="H39" s="33" t="s">
        <v>163</v>
      </c>
    </row>
    <row r="40" spans="1:8" s="22" customFormat="1" ht="64" customHeight="1" outlineLevel="1" x14ac:dyDescent="0.4">
      <c r="A40" s="66"/>
      <c r="B40" s="25" t="s">
        <v>86</v>
      </c>
      <c r="C40" s="23" t="s">
        <v>138</v>
      </c>
      <c r="D40" s="83" t="s">
        <v>159</v>
      </c>
      <c r="E40" s="84"/>
      <c r="F40" s="84"/>
      <c r="G40" s="85"/>
      <c r="H40" s="23"/>
    </row>
    <row r="41" spans="1:8" s="22" customFormat="1" ht="32" outlineLevel="1" x14ac:dyDescent="0.4">
      <c r="A41" s="66"/>
      <c r="B41" s="25" t="s">
        <v>83</v>
      </c>
      <c r="C41" s="23" t="s">
        <v>82</v>
      </c>
      <c r="D41" s="83" t="s">
        <v>164</v>
      </c>
      <c r="E41" s="84"/>
      <c r="F41" s="84"/>
      <c r="G41" s="85"/>
      <c r="H41" s="23"/>
    </row>
    <row r="42" spans="1:8" s="22" customFormat="1" ht="32" outlineLevel="1" x14ac:dyDescent="0.4">
      <c r="A42" s="66"/>
      <c r="B42" s="25" t="s">
        <v>79</v>
      </c>
      <c r="C42" s="23" t="s">
        <v>78</v>
      </c>
      <c r="D42" s="83" t="s">
        <v>166</v>
      </c>
      <c r="E42" s="84"/>
      <c r="F42" s="84"/>
      <c r="G42" s="85"/>
      <c r="H42" s="23"/>
    </row>
    <row r="43" spans="1:8" s="22" customFormat="1" outlineLevel="1" x14ac:dyDescent="0.4">
      <c r="A43" s="66"/>
      <c r="B43" s="25" t="s">
        <v>120</v>
      </c>
      <c r="C43" s="23" t="s">
        <v>165</v>
      </c>
      <c r="D43" s="83"/>
      <c r="E43" s="84"/>
      <c r="F43" s="84"/>
      <c r="G43" s="85"/>
      <c r="H43" s="23">
        <v>8</v>
      </c>
    </row>
    <row r="44" spans="1:8" s="22" customFormat="1" ht="32.15" customHeight="1" outlineLevel="1" x14ac:dyDescent="0.4">
      <c r="A44" s="66"/>
      <c r="B44" s="25" t="s">
        <v>76</v>
      </c>
      <c r="C44" s="23" t="s">
        <v>75</v>
      </c>
      <c r="D44" s="83" t="s">
        <v>167</v>
      </c>
      <c r="E44" s="84"/>
      <c r="F44" s="84"/>
      <c r="G44" s="85"/>
      <c r="H44" s="23"/>
    </row>
    <row r="45" spans="1:8" s="22" customFormat="1" ht="32" outlineLevel="1" x14ac:dyDescent="0.4">
      <c r="A45" s="66"/>
      <c r="B45" s="25" t="s">
        <v>73</v>
      </c>
      <c r="C45" s="23" t="s">
        <v>72</v>
      </c>
      <c r="D45" s="83" t="s">
        <v>168</v>
      </c>
      <c r="E45" s="84"/>
      <c r="F45" s="84"/>
      <c r="G45" s="85"/>
      <c r="H45" s="23"/>
    </row>
    <row r="46" spans="1:8" s="22" customFormat="1" outlineLevel="1" x14ac:dyDescent="0.4">
      <c r="A46" s="66"/>
      <c r="B46" s="25" t="s">
        <v>121</v>
      </c>
      <c r="C46" s="23" t="s">
        <v>169</v>
      </c>
      <c r="D46" s="83"/>
      <c r="E46" s="84"/>
      <c r="F46" s="84"/>
      <c r="G46" s="85"/>
      <c r="H46" s="23">
        <v>2</v>
      </c>
    </row>
    <row r="47" spans="1:8" s="22" customFormat="1" ht="48" customHeight="1" outlineLevel="1" x14ac:dyDescent="0.4">
      <c r="A47" s="66"/>
      <c r="B47" s="25" t="s">
        <v>68</v>
      </c>
      <c r="C47" s="23" t="s">
        <v>67</v>
      </c>
      <c r="D47" s="83" t="s">
        <v>170</v>
      </c>
      <c r="E47" s="84"/>
      <c r="F47" s="84"/>
      <c r="G47" s="85"/>
      <c r="H47" s="23">
        <v>2</v>
      </c>
    </row>
    <row r="48" spans="1:8" s="22" customFormat="1" outlineLevel="1" x14ac:dyDescent="0.4">
      <c r="A48" s="66"/>
      <c r="B48" s="25" t="s">
        <v>62</v>
      </c>
      <c r="C48" s="23" t="s">
        <v>61</v>
      </c>
      <c r="D48" s="83" t="s">
        <v>171</v>
      </c>
      <c r="E48" s="84"/>
      <c r="F48" s="84"/>
      <c r="G48" s="85"/>
      <c r="H48" s="23">
        <v>2</v>
      </c>
    </row>
    <row r="49" spans="1:8" s="22" customFormat="1" ht="32" outlineLevel="1" x14ac:dyDescent="0.4">
      <c r="A49" s="66"/>
      <c r="B49" s="25" t="s">
        <v>57</v>
      </c>
      <c r="C49" s="23" t="s">
        <v>56</v>
      </c>
      <c r="D49" s="83" t="s">
        <v>171</v>
      </c>
      <c r="E49" s="84"/>
      <c r="F49" s="84"/>
      <c r="G49" s="85"/>
      <c r="H49" s="23">
        <v>1</v>
      </c>
    </row>
    <row r="50" spans="1:8" s="22" customFormat="1" outlineLevel="1" x14ac:dyDescent="0.4">
      <c r="A50" s="66"/>
      <c r="B50" s="25" t="s">
        <v>122</v>
      </c>
      <c r="C50" s="23" t="s">
        <v>172</v>
      </c>
      <c r="D50" s="86"/>
      <c r="E50" s="87"/>
      <c r="F50" s="87"/>
      <c r="G50" s="88"/>
      <c r="H50" s="23">
        <v>3</v>
      </c>
    </row>
    <row r="51" spans="1:8" s="22" customFormat="1" ht="48" customHeight="1" outlineLevel="1" x14ac:dyDescent="0.4">
      <c r="A51" s="66"/>
      <c r="B51" s="25" t="s">
        <v>50</v>
      </c>
      <c r="C51" s="23" t="s">
        <v>49</v>
      </c>
      <c r="D51" s="83" t="s">
        <v>173</v>
      </c>
      <c r="E51" s="84"/>
      <c r="F51" s="84"/>
      <c r="G51" s="85"/>
      <c r="H51" s="23">
        <v>1</v>
      </c>
    </row>
    <row r="52" spans="1:8" s="22" customFormat="1" x14ac:dyDescent="0.4">
      <c r="A52" s="70" t="s">
        <v>47</v>
      </c>
      <c r="B52" s="71"/>
      <c r="C52" s="71"/>
      <c r="D52" s="71"/>
      <c r="E52" s="71"/>
      <c r="F52" s="71"/>
      <c r="G52" s="72"/>
      <c r="H52" s="26"/>
    </row>
    <row r="53" spans="1:8" s="22" customFormat="1" outlineLevel="1" x14ac:dyDescent="0.4">
      <c r="A53" s="24"/>
      <c r="B53" s="25" t="s">
        <v>46</v>
      </c>
      <c r="C53" s="23" t="s">
        <v>45</v>
      </c>
      <c r="D53" s="73" t="s">
        <v>171</v>
      </c>
      <c r="E53" s="74"/>
      <c r="F53" s="74"/>
      <c r="G53" s="75"/>
      <c r="H53" s="23">
        <v>10</v>
      </c>
    </row>
    <row r="54" spans="1:8" s="22" customFormat="1" x14ac:dyDescent="0.4">
      <c r="A54" s="70" t="s">
        <v>175</v>
      </c>
      <c r="B54" s="71"/>
      <c r="C54" s="71"/>
      <c r="D54" s="71"/>
      <c r="E54" s="71"/>
      <c r="F54" s="71"/>
      <c r="G54" s="72"/>
      <c r="H54" s="26">
        <v>5</v>
      </c>
    </row>
    <row r="55" spans="1:8" s="22" customFormat="1" ht="32.15" customHeight="1" outlineLevel="1" x14ac:dyDescent="0.4">
      <c r="A55" s="65"/>
      <c r="B55" s="25" t="s">
        <v>41</v>
      </c>
      <c r="C55" s="23" t="s">
        <v>40</v>
      </c>
      <c r="D55" s="73" t="s">
        <v>137</v>
      </c>
      <c r="E55" s="74"/>
      <c r="F55" s="74"/>
      <c r="G55" s="75"/>
      <c r="H55" s="23">
        <v>3</v>
      </c>
    </row>
    <row r="56" spans="1:8" s="22" customFormat="1" outlineLevel="1" x14ac:dyDescent="0.4">
      <c r="A56" s="66"/>
      <c r="B56" s="25" t="s">
        <v>37</v>
      </c>
      <c r="C56" s="24" t="s">
        <v>36</v>
      </c>
      <c r="D56" s="73" t="s">
        <v>136</v>
      </c>
      <c r="E56" s="74"/>
      <c r="F56" s="74"/>
      <c r="G56" s="75"/>
      <c r="H56" s="23">
        <v>3</v>
      </c>
    </row>
    <row r="57" spans="1:8" s="22" customFormat="1" outlineLevel="1" x14ac:dyDescent="0.4">
      <c r="A57" s="70" t="s">
        <v>176</v>
      </c>
      <c r="B57" s="71"/>
      <c r="C57" s="71"/>
      <c r="D57" s="71"/>
      <c r="E57" s="71"/>
      <c r="F57" s="71"/>
      <c r="G57" s="72"/>
      <c r="H57" s="26">
        <v>5</v>
      </c>
    </row>
    <row r="58" spans="1:8" s="22" customFormat="1" outlineLevel="1" x14ac:dyDescent="0.4">
      <c r="A58" s="65"/>
      <c r="B58" s="25" t="s">
        <v>123</v>
      </c>
      <c r="C58" s="24" t="s">
        <v>174</v>
      </c>
      <c r="D58" s="73" t="s">
        <v>171</v>
      </c>
      <c r="E58" s="74"/>
      <c r="F58" s="74"/>
      <c r="G58" s="75"/>
      <c r="H58" s="23">
        <v>2</v>
      </c>
    </row>
    <row r="59" spans="1:8" s="22" customFormat="1" ht="15.75" customHeight="1" outlineLevel="1" x14ac:dyDescent="0.4">
      <c r="A59" s="66"/>
      <c r="B59" s="25" t="s">
        <v>27</v>
      </c>
      <c r="C59" s="24" t="s">
        <v>26</v>
      </c>
      <c r="D59" s="73" t="s">
        <v>171</v>
      </c>
      <c r="E59" s="74"/>
      <c r="F59" s="74"/>
      <c r="G59" s="75"/>
      <c r="H59" s="23">
        <v>1</v>
      </c>
    </row>
    <row r="60" spans="1:8" s="22" customFormat="1" ht="15.75" customHeight="1" outlineLevel="1" x14ac:dyDescent="0.4">
      <c r="A60" s="66"/>
      <c r="B60" s="25" t="s">
        <v>22</v>
      </c>
      <c r="C60" s="24" t="s">
        <v>21</v>
      </c>
      <c r="D60" s="73" t="s">
        <v>171</v>
      </c>
      <c r="E60" s="74"/>
      <c r="F60" s="74"/>
      <c r="G60" s="75"/>
      <c r="H60" s="23">
        <v>2</v>
      </c>
    </row>
    <row r="61" spans="1:8" s="22" customFormat="1" ht="15.75" customHeight="1" outlineLevel="1" x14ac:dyDescent="0.4">
      <c r="A61" s="66"/>
      <c r="B61" s="25" t="s">
        <v>16</v>
      </c>
      <c r="C61" s="24" t="s">
        <v>15</v>
      </c>
      <c r="D61" s="73" t="s">
        <v>171</v>
      </c>
      <c r="E61" s="74"/>
      <c r="F61" s="74"/>
      <c r="G61" s="75"/>
      <c r="H61" s="23">
        <v>1</v>
      </c>
    </row>
    <row r="62" spans="1:8" s="22" customFormat="1" outlineLevel="1" x14ac:dyDescent="0.4">
      <c r="A62" s="76" t="s">
        <v>7</v>
      </c>
      <c r="B62" s="76"/>
      <c r="C62" s="76"/>
      <c r="D62" s="76"/>
      <c r="E62" s="76"/>
      <c r="F62" s="76"/>
      <c r="G62" s="76"/>
      <c r="H62" s="30" t="s">
        <v>184</v>
      </c>
    </row>
    <row r="63" spans="1:8" s="22" customFormat="1" outlineLevel="1" x14ac:dyDescent="0.4">
      <c r="A63" s="69"/>
      <c r="B63" s="25" t="s">
        <v>177</v>
      </c>
      <c r="C63" s="23" t="s">
        <v>178</v>
      </c>
      <c r="D63" s="68" t="s">
        <v>182</v>
      </c>
      <c r="E63" s="68"/>
      <c r="F63" s="68"/>
      <c r="G63" s="68"/>
      <c r="H63" s="29"/>
    </row>
    <row r="64" spans="1:8" s="22" customFormat="1" ht="15.75" customHeight="1" outlineLevel="1" x14ac:dyDescent="0.4">
      <c r="A64" s="69"/>
      <c r="B64" s="25">
        <v>1</v>
      </c>
      <c r="C64" s="23" t="s">
        <v>146</v>
      </c>
      <c r="D64" s="67" t="s">
        <v>181</v>
      </c>
      <c r="E64" s="67"/>
      <c r="F64" s="67"/>
      <c r="G64" s="67"/>
      <c r="H64" s="29" t="s">
        <v>179</v>
      </c>
    </row>
    <row r="65" spans="1:8" s="22" customFormat="1" ht="31.5" customHeight="1" outlineLevel="1" x14ac:dyDescent="0.4">
      <c r="A65" s="69"/>
      <c r="B65" s="25">
        <v>2</v>
      </c>
      <c r="C65" s="23" t="s">
        <v>147</v>
      </c>
      <c r="D65" s="67" t="s">
        <v>180</v>
      </c>
      <c r="E65" s="67"/>
      <c r="F65" s="67"/>
      <c r="G65" s="67"/>
      <c r="H65" s="29" t="s">
        <v>183</v>
      </c>
    </row>
    <row r="66" spans="1:8" s="22" customFormat="1" outlineLevel="1" x14ac:dyDescent="0.4"/>
    <row r="67" spans="1:8" x14ac:dyDescent="0.4">
      <c r="A67" s="34" t="s">
        <v>153</v>
      </c>
      <c r="B67" s="98" t="s">
        <v>154</v>
      </c>
      <c r="C67" s="98"/>
      <c r="D67" s="98"/>
      <c r="E67" s="98"/>
      <c r="F67" s="98"/>
      <c r="G67" s="98"/>
      <c r="H67" s="98"/>
    </row>
    <row r="70" spans="1:8" x14ac:dyDescent="0.4">
      <c r="A70" s="93" t="s">
        <v>135</v>
      </c>
      <c r="B70" s="93"/>
      <c r="C70" s="93"/>
      <c r="D70" s="93"/>
      <c r="E70" s="93"/>
      <c r="F70" s="93"/>
      <c r="G70" s="93"/>
      <c r="H70" s="93"/>
    </row>
    <row r="71" spans="1:8" x14ac:dyDescent="0.4">
      <c r="A71" t="s">
        <v>134</v>
      </c>
    </row>
    <row r="73" spans="1:8" x14ac:dyDescent="0.4">
      <c r="B73" s="13" t="s">
        <v>133</v>
      </c>
      <c r="C73" s="13" t="s">
        <v>19</v>
      </c>
    </row>
    <row r="74" spans="1:8" x14ac:dyDescent="0.4">
      <c r="B74" s="13">
        <v>1</v>
      </c>
      <c r="C74" s="13" t="s">
        <v>132</v>
      </c>
    </row>
    <row r="75" spans="1:8" x14ac:dyDescent="0.4">
      <c r="B75" s="21" t="s">
        <v>131</v>
      </c>
      <c r="C75" s="13" t="s">
        <v>130</v>
      </c>
    </row>
    <row r="76" spans="1:8" x14ac:dyDescent="0.4">
      <c r="B76" s="21" t="s">
        <v>129</v>
      </c>
      <c r="C76" s="13" t="s">
        <v>128</v>
      </c>
    </row>
    <row r="77" spans="1:8" x14ac:dyDescent="0.4">
      <c r="B77" s="13">
        <v>0</v>
      </c>
      <c r="C77" s="13" t="s">
        <v>127</v>
      </c>
    </row>
    <row r="80" spans="1:8" x14ac:dyDescent="0.4">
      <c r="A80" s="93" t="s">
        <v>185</v>
      </c>
      <c r="B80" s="93"/>
      <c r="C80" s="93"/>
      <c r="D80" s="93"/>
      <c r="E80" s="93"/>
      <c r="F80" s="93"/>
      <c r="G80" s="93"/>
      <c r="H80" s="93"/>
    </row>
    <row r="81" spans="1:3" x14ac:dyDescent="0.4">
      <c r="A81" t="s">
        <v>186</v>
      </c>
    </row>
    <row r="83" spans="1:3" x14ac:dyDescent="0.4">
      <c r="B83" s="13" t="s">
        <v>133</v>
      </c>
      <c r="C83" s="13" t="s">
        <v>187</v>
      </c>
    </row>
    <row r="84" spans="1:3" x14ac:dyDescent="0.4">
      <c r="B84" s="13">
        <v>0.2</v>
      </c>
      <c r="C84" s="13" t="s">
        <v>188</v>
      </c>
    </row>
    <row r="85" spans="1:3" x14ac:dyDescent="0.4">
      <c r="B85" s="21">
        <v>0.3</v>
      </c>
      <c r="C85" s="13" t="s">
        <v>115</v>
      </c>
    </row>
    <row r="86" spans="1:3" x14ac:dyDescent="0.4">
      <c r="B86" s="21">
        <v>0.4</v>
      </c>
      <c r="C86" s="13" t="s">
        <v>88</v>
      </c>
    </row>
    <row r="87" spans="1:3" x14ac:dyDescent="0.4">
      <c r="B87" s="13">
        <v>0.05</v>
      </c>
      <c r="C87" s="13" t="s">
        <v>47</v>
      </c>
    </row>
    <row r="88" spans="1:3" x14ac:dyDescent="0.4">
      <c r="B88" s="21">
        <v>0.05</v>
      </c>
      <c r="C88" s="13" t="s">
        <v>42</v>
      </c>
    </row>
    <row r="89" spans="1:3" x14ac:dyDescent="0.4">
      <c r="B89" s="21" t="s">
        <v>189</v>
      </c>
      <c r="C89" s="13" t="s">
        <v>7</v>
      </c>
    </row>
  </sheetData>
  <mergeCells count="55">
    <mergeCell ref="A80:H80"/>
    <mergeCell ref="A30:A37"/>
    <mergeCell ref="D30:G30"/>
    <mergeCell ref="D31:G31"/>
    <mergeCell ref="D37:G37"/>
    <mergeCell ref="A38:G38"/>
    <mergeCell ref="D32:G32"/>
    <mergeCell ref="B67:H67"/>
    <mergeCell ref="D33:G33"/>
    <mergeCell ref="D35:G35"/>
    <mergeCell ref="D36:G36"/>
    <mergeCell ref="D40:G40"/>
    <mergeCell ref="A70:H70"/>
    <mergeCell ref="A52:G52"/>
    <mergeCell ref="D53:G53"/>
    <mergeCell ref="A54:G54"/>
    <mergeCell ref="A2:H2"/>
    <mergeCell ref="A3:H4"/>
    <mergeCell ref="A10:H10"/>
    <mergeCell ref="A22:H22"/>
    <mergeCell ref="A25:C25"/>
    <mergeCell ref="D25:G25"/>
    <mergeCell ref="A26:G26"/>
    <mergeCell ref="A27:A28"/>
    <mergeCell ref="D27:G27"/>
    <mergeCell ref="D28:G28"/>
    <mergeCell ref="A29:G29"/>
    <mergeCell ref="D34:G34"/>
    <mergeCell ref="D39:G39"/>
    <mergeCell ref="D49:G49"/>
    <mergeCell ref="D50:G50"/>
    <mergeCell ref="D51:G51"/>
    <mergeCell ref="D41:G41"/>
    <mergeCell ref="D42:G42"/>
    <mergeCell ref="D43:G43"/>
    <mergeCell ref="D44:G44"/>
    <mergeCell ref="D45:G45"/>
    <mergeCell ref="D46:G46"/>
    <mergeCell ref="D47:G47"/>
    <mergeCell ref="D48:G48"/>
    <mergeCell ref="A39:A51"/>
    <mergeCell ref="D65:G65"/>
    <mergeCell ref="D63:G63"/>
    <mergeCell ref="A63:A65"/>
    <mergeCell ref="D64:G64"/>
    <mergeCell ref="A57:G57"/>
    <mergeCell ref="D61:G61"/>
    <mergeCell ref="A62:G62"/>
    <mergeCell ref="A55:A56"/>
    <mergeCell ref="A58:A61"/>
    <mergeCell ref="D55:G55"/>
    <mergeCell ref="D56:G56"/>
    <mergeCell ref="D58:G58"/>
    <mergeCell ref="D59:G59"/>
    <mergeCell ref="D60:G60"/>
  </mergeCells>
  <phoneticPr fontId="6"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25A27-85D1-B54A-B2B1-203C438B684B}">
  <dimension ref="B1:R722"/>
  <sheetViews>
    <sheetView tabSelected="1" topLeftCell="A698" zoomScale="85" zoomScaleNormal="85" workbookViewId="0">
      <selection activeCell="C722" sqref="C722"/>
    </sheetView>
  </sheetViews>
  <sheetFormatPr baseColWidth="10" defaultRowHeight="16" x14ac:dyDescent="0.4"/>
  <cols>
    <col min="1" max="1" width="3.08203125" customWidth="1"/>
    <col min="3" max="3" width="41" customWidth="1"/>
    <col min="4" max="4" width="27.58203125" customWidth="1"/>
    <col min="5" max="5" width="27.83203125" customWidth="1"/>
    <col min="7" max="7" width="11.33203125" bestFit="1" customWidth="1"/>
    <col min="14" max="14" width="5.33203125" customWidth="1"/>
    <col min="15" max="15" width="23.08203125" customWidth="1"/>
    <col min="17" max="17" width="19.83203125" customWidth="1"/>
    <col min="18" max="18" width="5.33203125" customWidth="1"/>
  </cols>
  <sheetData>
    <row r="1" spans="2:18" ht="16.5" thickBot="1" x14ac:dyDescent="0.45">
      <c r="B1" s="59">
        <v>4</v>
      </c>
    </row>
    <row r="2" spans="2:18" x14ac:dyDescent="0.4">
      <c r="B2" s="12" t="s">
        <v>261</v>
      </c>
      <c r="C2" s="18"/>
      <c r="D2" s="18"/>
      <c r="E2" s="18"/>
      <c r="F2" s="18"/>
      <c r="G2" s="18"/>
      <c r="H2" s="18"/>
      <c r="I2" s="18"/>
      <c r="J2" s="18"/>
      <c r="K2" s="18"/>
      <c r="L2" s="18"/>
      <c r="M2" s="18"/>
      <c r="N2" s="18"/>
      <c r="O2" s="18"/>
      <c r="P2" s="18"/>
      <c r="Q2" s="18"/>
      <c r="R2" s="17"/>
    </row>
    <row r="3" spans="2:18" x14ac:dyDescent="0.4">
      <c r="B3" s="7"/>
      <c r="R3" s="5"/>
    </row>
    <row r="4" spans="2:18" x14ac:dyDescent="0.4">
      <c r="B4" s="7"/>
      <c r="C4" s="60" t="s">
        <v>262</v>
      </c>
      <c r="D4" s="8" t="s">
        <v>267</v>
      </c>
      <c r="R4" s="5"/>
    </row>
    <row r="5" spans="2:18" x14ac:dyDescent="0.4">
      <c r="B5" s="7"/>
      <c r="C5" s="60" t="s">
        <v>263</v>
      </c>
      <c r="D5" s="61"/>
      <c r="E5" s="62"/>
      <c r="R5" s="5"/>
    </row>
    <row r="6" spans="2:18" x14ac:dyDescent="0.4">
      <c r="B6" s="7"/>
      <c r="C6" s="60" t="s">
        <v>264</v>
      </c>
      <c r="D6" s="100"/>
      <c r="E6" s="100"/>
      <c r="F6" s="100"/>
      <c r="R6" s="5"/>
    </row>
    <row r="7" spans="2:18" x14ac:dyDescent="0.4">
      <c r="B7" s="7"/>
      <c r="C7" s="60" t="s">
        <v>265</v>
      </c>
      <c r="D7" s="100"/>
      <c r="E7" s="100"/>
      <c r="F7" s="100"/>
      <c r="R7" s="5"/>
    </row>
    <row r="8" spans="2:18" x14ac:dyDescent="0.4">
      <c r="B8" s="7"/>
      <c r="C8" s="60" t="s">
        <v>266</v>
      </c>
      <c r="D8" s="63"/>
      <c r="E8" s="64"/>
      <c r="R8" s="5"/>
    </row>
    <row r="9" spans="2:18" ht="16.5" thickBot="1" x14ac:dyDescent="0.45">
      <c r="B9" s="4"/>
      <c r="C9" s="3"/>
      <c r="D9" s="3"/>
      <c r="E9" s="3"/>
      <c r="F9" s="3"/>
      <c r="G9" s="3"/>
      <c r="H9" s="3"/>
      <c r="I9" s="3"/>
      <c r="J9" s="3"/>
      <c r="K9" s="3"/>
      <c r="L9" s="3"/>
      <c r="M9" s="3"/>
      <c r="N9" s="3"/>
      <c r="O9" s="3"/>
      <c r="P9" s="3"/>
      <c r="Q9" s="3"/>
      <c r="R9" s="2"/>
    </row>
    <row r="10" spans="2:18" ht="16.5" thickBot="1" x14ac:dyDescent="0.45">
      <c r="B10" s="59"/>
    </row>
    <row r="11" spans="2:18" x14ac:dyDescent="0.4">
      <c r="B11" s="12" t="s">
        <v>118</v>
      </c>
      <c r="C11" s="20"/>
      <c r="D11" s="20"/>
      <c r="E11" s="20"/>
      <c r="F11" s="20"/>
      <c r="G11" s="20"/>
      <c r="H11" s="20"/>
      <c r="I11" s="20"/>
      <c r="J11" s="20"/>
      <c r="K11" s="20"/>
      <c r="L11" s="20"/>
      <c r="M11" s="10"/>
      <c r="N11" s="101" t="s">
        <v>124</v>
      </c>
      <c r="O11" s="102"/>
      <c r="P11" s="102"/>
      <c r="Q11" s="102"/>
      <c r="R11" s="103"/>
    </row>
    <row r="12" spans="2:18" x14ac:dyDescent="0.4">
      <c r="B12" s="7"/>
      <c r="M12" s="5"/>
      <c r="N12" s="7"/>
      <c r="R12" s="5"/>
    </row>
    <row r="13" spans="2:18" x14ac:dyDescent="0.4">
      <c r="B13" s="7" t="s">
        <v>0</v>
      </c>
      <c r="C13" s="13" t="s">
        <v>117</v>
      </c>
      <c r="D13" s="13" t="s">
        <v>32</v>
      </c>
      <c r="E13" s="13" t="s">
        <v>13</v>
      </c>
      <c r="F13" s="13" t="s">
        <v>25</v>
      </c>
      <c r="G13" s="13" t="s">
        <v>31</v>
      </c>
      <c r="H13" s="13" t="s">
        <v>190</v>
      </c>
      <c r="I13" s="19" t="s">
        <v>9</v>
      </c>
      <c r="M13" s="5"/>
      <c r="N13" s="7"/>
      <c r="O13" s="13" t="s">
        <v>125</v>
      </c>
      <c r="P13" s="13" t="s">
        <v>126</v>
      </c>
      <c r="Q13" s="13" t="s">
        <v>196</v>
      </c>
      <c r="R13" s="5"/>
    </row>
    <row r="14" spans="2:18" x14ac:dyDescent="0.4">
      <c r="B14" s="7"/>
      <c r="C14" s="42"/>
      <c r="D14" s="42"/>
      <c r="E14" s="42"/>
      <c r="F14" s="42"/>
      <c r="G14" s="43"/>
      <c r="H14" s="44">
        <v>1</v>
      </c>
      <c r="I14" s="55">
        <f>H14*G14</f>
        <v>0</v>
      </c>
      <c r="M14" s="5"/>
      <c r="N14" s="7"/>
      <c r="O14" s="42"/>
      <c r="P14" s="42"/>
      <c r="Q14" s="45"/>
      <c r="R14" s="5"/>
    </row>
    <row r="15" spans="2:18" ht="16.5" thickBot="1" x14ac:dyDescent="0.45">
      <c r="B15" s="7"/>
      <c r="C15" s="42"/>
      <c r="D15" s="42"/>
      <c r="E15" s="42"/>
      <c r="F15" s="42"/>
      <c r="G15" s="43"/>
      <c r="H15" s="44">
        <v>1</v>
      </c>
      <c r="I15" s="56">
        <f>H15*G15</f>
        <v>0</v>
      </c>
      <c r="M15" s="5"/>
      <c r="N15" s="7"/>
      <c r="O15" s="42"/>
      <c r="P15" s="42"/>
      <c r="Q15" s="45"/>
      <c r="R15" s="5"/>
    </row>
    <row r="16" spans="2:18" ht="16.5" thickBot="1" x14ac:dyDescent="0.45">
      <c r="B16" s="7"/>
      <c r="G16" s="57"/>
      <c r="I16" s="57"/>
      <c r="M16" s="5"/>
      <c r="N16" s="7"/>
      <c r="R16" s="5"/>
    </row>
    <row r="17" spans="2:18" x14ac:dyDescent="0.4">
      <c r="B17" s="7"/>
      <c r="M17" s="5"/>
      <c r="N17" s="7"/>
      <c r="R17" s="5"/>
    </row>
    <row r="18" spans="2:18" x14ac:dyDescent="0.4">
      <c r="B18" s="7" t="s">
        <v>1</v>
      </c>
      <c r="C18" s="13" t="s">
        <v>116</v>
      </c>
      <c r="D18" s="13" t="s">
        <v>32</v>
      </c>
      <c r="E18" s="13" t="s">
        <v>9</v>
      </c>
      <c r="M18" s="5"/>
      <c r="N18" s="7"/>
      <c r="O18" s="13" t="s">
        <v>125</v>
      </c>
      <c r="P18" s="13" t="s">
        <v>126</v>
      </c>
      <c r="Q18" s="13" t="s">
        <v>196</v>
      </c>
      <c r="R18" s="5"/>
    </row>
    <row r="19" spans="2:18" x14ac:dyDescent="0.4">
      <c r="B19" s="7"/>
      <c r="C19" s="42" t="s">
        <v>195</v>
      </c>
      <c r="D19" s="42"/>
      <c r="E19" s="45"/>
      <c r="M19" s="5"/>
      <c r="N19" s="7"/>
      <c r="O19" s="42"/>
      <c r="P19" s="42"/>
      <c r="Q19" s="45"/>
      <c r="R19" s="5"/>
    </row>
    <row r="20" spans="2:18" ht="16.5" thickBot="1" x14ac:dyDescent="0.45">
      <c r="B20" s="4"/>
      <c r="C20" s="3"/>
      <c r="D20" s="3"/>
      <c r="E20" s="3"/>
      <c r="F20" s="3"/>
      <c r="G20" s="3"/>
      <c r="H20" s="3"/>
      <c r="I20" s="3"/>
      <c r="J20" s="3"/>
      <c r="K20" s="3"/>
      <c r="L20" s="3"/>
      <c r="M20" s="2"/>
      <c r="N20" s="4"/>
      <c r="O20" s="3"/>
      <c r="P20" s="3"/>
      <c r="Q20" s="3"/>
      <c r="R20" s="2"/>
    </row>
    <row r="21" spans="2:18" ht="16.5" thickBot="1" x14ac:dyDescent="0.45"/>
    <row r="22" spans="2:18" x14ac:dyDescent="0.4">
      <c r="B22" s="12" t="s">
        <v>115</v>
      </c>
      <c r="C22" s="18"/>
      <c r="D22" s="18"/>
      <c r="E22" s="18"/>
      <c r="F22" s="18"/>
      <c r="G22" s="18"/>
      <c r="H22" s="18"/>
      <c r="I22" s="18"/>
      <c r="J22" s="18"/>
      <c r="K22" s="18"/>
      <c r="L22" s="18"/>
      <c r="M22" s="10"/>
      <c r="N22" s="101" t="s">
        <v>124</v>
      </c>
      <c r="O22" s="102"/>
      <c r="P22" s="102"/>
      <c r="Q22" s="102"/>
      <c r="R22" s="103"/>
    </row>
    <row r="23" spans="2:18" x14ac:dyDescent="0.4">
      <c r="B23" s="7"/>
      <c r="M23" s="5"/>
      <c r="N23" s="7"/>
      <c r="R23" s="5"/>
    </row>
    <row r="24" spans="2:18" x14ac:dyDescent="0.4">
      <c r="B24" s="7" t="s">
        <v>114</v>
      </c>
      <c r="C24" t="s">
        <v>113</v>
      </c>
      <c r="M24" s="5"/>
      <c r="N24" s="7"/>
      <c r="R24" s="5"/>
    </row>
    <row r="25" spans="2:18" x14ac:dyDescent="0.4">
      <c r="B25" s="7"/>
      <c r="C25" s="13" t="s">
        <v>108</v>
      </c>
      <c r="D25" s="13" t="s">
        <v>13</v>
      </c>
      <c r="E25" s="13" t="s">
        <v>2</v>
      </c>
      <c r="F25" s="13" t="s">
        <v>112</v>
      </c>
      <c r="G25" s="13" t="s">
        <v>106</v>
      </c>
      <c r="H25" s="13" t="s">
        <v>105</v>
      </c>
      <c r="I25" s="13" t="s">
        <v>9</v>
      </c>
      <c r="J25" s="13" t="s">
        <v>190</v>
      </c>
      <c r="K25" s="13" t="s">
        <v>9</v>
      </c>
      <c r="M25" s="5"/>
      <c r="N25" s="7"/>
      <c r="O25" s="13" t="s">
        <v>125</v>
      </c>
      <c r="P25" s="13" t="s">
        <v>126</v>
      </c>
      <c r="Q25" s="13" t="s">
        <v>196</v>
      </c>
      <c r="R25" s="5"/>
    </row>
    <row r="26" spans="2:18" x14ac:dyDescent="0.4">
      <c r="B26" s="7"/>
      <c r="C26" s="42"/>
      <c r="D26" s="42"/>
      <c r="E26" s="42"/>
      <c r="F26" s="42"/>
      <c r="G26" s="42"/>
      <c r="H26" s="42"/>
      <c r="I26" s="53">
        <f>IF(C26&lt;&gt;"",2*(IF(H26&gt;=7,1.2,1))*(IF(F26="Tiempo Parcial",0.5,1)),0)</f>
        <v>0</v>
      </c>
      <c r="J26" s="44">
        <v>1</v>
      </c>
      <c r="K26" s="53">
        <f>+I26*J26</f>
        <v>0</v>
      </c>
      <c r="M26" s="5"/>
      <c r="N26" s="7"/>
      <c r="O26" s="42"/>
      <c r="P26" s="42"/>
      <c r="Q26" s="45"/>
      <c r="R26" s="5"/>
    </row>
    <row r="27" spans="2:18" x14ac:dyDescent="0.4">
      <c r="B27" s="7"/>
      <c r="C27" s="42"/>
      <c r="D27" s="42"/>
      <c r="E27" s="42"/>
      <c r="F27" s="42"/>
      <c r="G27" s="42"/>
      <c r="H27" s="42"/>
      <c r="I27" s="53">
        <f t="shared" ref="I27:I50" si="0">IF(C27&lt;&gt;"",2*(IF(H27&gt;=7,1.2,1))*(IF(F27="Tiempo Parcial",0.5,1)),0)</f>
        <v>0</v>
      </c>
      <c r="J27" s="44">
        <v>1</v>
      </c>
      <c r="K27" s="53">
        <f t="shared" ref="K27:K50" si="1">+I27*J27</f>
        <v>0</v>
      </c>
      <c r="M27" s="5"/>
      <c r="N27" s="7"/>
      <c r="O27" s="42"/>
      <c r="P27" s="42"/>
      <c r="Q27" s="45"/>
      <c r="R27" s="5"/>
    </row>
    <row r="28" spans="2:18" x14ac:dyDescent="0.4">
      <c r="B28" s="7"/>
      <c r="C28" s="42"/>
      <c r="D28" s="42"/>
      <c r="E28" s="42"/>
      <c r="F28" s="42"/>
      <c r="G28" s="42"/>
      <c r="H28" s="42"/>
      <c r="I28" s="53">
        <f t="shared" si="0"/>
        <v>0</v>
      </c>
      <c r="J28" s="44">
        <v>1</v>
      </c>
      <c r="K28" s="53">
        <f t="shared" si="1"/>
        <v>0</v>
      </c>
      <c r="M28" s="5"/>
      <c r="N28" s="7"/>
      <c r="O28" s="42"/>
      <c r="P28" s="42"/>
      <c r="Q28" s="45"/>
      <c r="R28" s="5"/>
    </row>
    <row r="29" spans="2:18" x14ac:dyDescent="0.4">
      <c r="B29" s="7"/>
      <c r="C29" s="42"/>
      <c r="D29" s="42"/>
      <c r="E29" s="42"/>
      <c r="F29" s="42"/>
      <c r="G29" s="42"/>
      <c r="H29" s="42"/>
      <c r="I29" s="53">
        <f t="shared" si="0"/>
        <v>0</v>
      </c>
      <c r="J29" s="44">
        <v>1</v>
      </c>
      <c r="K29" s="53">
        <f t="shared" si="1"/>
        <v>0</v>
      </c>
      <c r="M29" s="5"/>
      <c r="N29" s="7"/>
      <c r="O29" s="42"/>
      <c r="P29" s="42"/>
      <c r="Q29" s="45"/>
      <c r="R29" s="5"/>
    </row>
    <row r="30" spans="2:18" x14ac:dyDescent="0.4">
      <c r="B30" s="7"/>
      <c r="C30" s="42"/>
      <c r="D30" s="42"/>
      <c r="E30" s="42"/>
      <c r="F30" s="42"/>
      <c r="G30" s="42"/>
      <c r="H30" s="42"/>
      <c r="I30" s="53">
        <f t="shared" si="0"/>
        <v>0</v>
      </c>
      <c r="J30" s="44">
        <v>1</v>
      </c>
      <c r="K30" s="53">
        <f t="shared" si="1"/>
        <v>0</v>
      </c>
      <c r="M30" s="5"/>
      <c r="N30" s="7"/>
      <c r="O30" s="42"/>
      <c r="P30" s="42"/>
      <c r="Q30" s="45"/>
      <c r="R30" s="5"/>
    </row>
    <row r="31" spans="2:18" x14ac:dyDescent="0.4">
      <c r="B31" s="7"/>
      <c r="C31" s="42"/>
      <c r="D31" s="42"/>
      <c r="E31" s="42"/>
      <c r="F31" s="42"/>
      <c r="G31" s="42"/>
      <c r="H31" s="42"/>
      <c r="I31" s="53">
        <f t="shared" si="0"/>
        <v>0</v>
      </c>
      <c r="J31" s="44">
        <v>1</v>
      </c>
      <c r="K31" s="53">
        <f t="shared" si="1"/>
        <v>0</v>
      </c>
      <c r="M31" s="5"/>
      <c r="N31" s="7"/>
      <c r="O31" s="42"/>
      <c r="P31" s="42"/>
      <c r="Q31" s="45"/>
      <c r="R31" s="5"/>
    </row>
    <row r="32" spans="2:18" x14ac:dyDescent="0.4">
      <c r="B32" s="7"/>
      <c r="C32" s="42"/>
      <c r="D32" s="42"/>
      <c r="E32" s="42"/>
      <c r="F32" s="42"/>
      <c r="G32" s="42"/>
      <c r="H32" s="42"/>
      <c r="I32" s="53">
        <f t="shared" si="0"/>
        <v>0</v>
      </c>
      <c r="J32" s="44">
        <v>1</v>
      </c>
      <c r="K32" s="53">
        <f t="shared" si="1"/>
        <v>0</v>
      </c>
      <c r="M32" s="5"/>
      <c r="N32" s="7"/>
      <c r="O32" s="42"/>
      <c r="P32" s="42"/>
      <c r="Q32" s="45"/>
      <c r="R32" s="5"/>
    </row>
    <row r="33" spans="2:18" x14ac:dyDescent="0.4">
      <c r="B33" s="7"/>
      <c r="C33" s="42"/>
      <c r="D33" s="42"/>
      <c r="E33" s="42"/>
      <c r="F33" s="42"/>
      <c r="G33" s="42"/>
      <c r="H33" s="42"/>
      <c r="I33" s="53">
        <f t="shared" si="0"/>
        <v>0</v>
      </c>
      <c r="J33" s="44">
        <v>1</v>
      </c>
      <c r="K33" s="53">
        <f t="shared" si="1"/>
        <v>0</v>
      </c>
      <c r="M33" s="5"/>
      <c r="N33" s="7"/>
      <c r="O33" s="42"/>
      <c r="P33" s="42"/>
      <c r="Q33" s="45"/>
      <c r="R33" s="5"/>
    </row>
    <row r="34" spans="2:18" x14ac:dyDescent="0.4">
      <c r="B34" s="7"/>
      <c r="C34" s="42"/>
      <c r="D34" s="42"/>
      <c r="E34" s="42"/>
      <c r="F34" s="42"/>
      <c r="G34" s="42"/>
      <c r="H34" s="42"/>
      <c r="I34" s="53">
        <f t="shared" si="0"/>
        <v>0</v>
      </c>
      <c r="J34" s="44">
        <v>1</v>
      </c>
      <c r="K34" s="53">
        <f t="shared" si="1"/>
        <v>0</v>
      </c>
      <c r="M34" s="5"/>
      <c r="N34" s="7"/>
      <c r="O34" s="42"/>
      <c r="P34" s="42"/>
      <c r="Q34" s="45"/>
      <c r="R34" s="5"/>
    </row>
    <row r="35" spans="2:18" x14ac:dyDescent="0.4">
      <c r="B35" s="7"/>
      <c r="C35" s="42"/>
      <c r="D35" s="42"/>
      <c r="E35" s="42"/>
      <c r="F35" s="42"/>
      <c r="G35" s="42"/>
      <c r="H35" s="42"/>
      <c r="I35" s="53">
        <f t="shared" si="0"/>
        <v>0</v>
      </c>
      <c r="J35" s="44">
        <v>1</v>
      </c>
      <c r="K35" s="53">
        <f t="shared" si="1"/>
        <v>0</v>
      </c>
      <c r="M35" s="5"/>
      <c r="N35" s="7"/>
      <c r="O35" s="42"/>
      <c r="P35" s="42"/>
      <c r="Q35" s="45"/>
      <c r="R35" s="5"/>
    </row>
    <row r="36" spans="2:18" x14ac:dyDescent="0.4">
      <c r="B36" s="7"/>
      <c r="C36" s="42"/>
      <c r="D36" s="42"/>
      <c r="E36" s="42"/>
      <c r="F36" s="42"/>
      <c r="G36" s="42"/>
      <c r="H36" s="42"/>
      <c r="I36" s="53">
        <f t="shared" si="0"/>
        <v>0</v>
      </c>
      <c r="J36" s="44">
        <v>1</v>
      </c>
      <c r="K36" s="53">
        <f t="shared" si="1"/>
        <v>0</v>
      </c>
      <c r="M36" s="5"/>
      <c r="N36" s="7"/>
      <c r="O36" s="42"/>
      <c r="P36" s="42"/>
      <c r="Q36" s="45"/>
      <c r="R36" s="5"/>
    </row>
    <row r="37" spans="2:18" x14ac:dyDescent="0.4">
      <c r="B37" s="7"/>
      <c r="C37" s="42"/>
      <c r="D37" s="42"/>
      <c r="E37" s="42"/>
      <c r="F37" s="42"/>
      <c r="G37" s="42"/>
      <c r="H37" s="42"/>
      <c r="I37" s="53">
        <f t="shared" si="0"/>
        <v>0</v>
      </c>
      <c r="J37" s="44">
        <v>1</v>
      </c>
      <c r="K37" s="53">
        <f t="shared" si="1"/>
        <v>0</v>
      </c>
      <c r="M37" s="5"/>
      <c r="N37" s="7"/>
      <c r="O37" s="42"/>
      <c r="P37" s="42"/>
      <c r="Q37" s="45"/>
      <c r="R37" s="5"/>
    </row>
    <row r="38" spans="2:18" x14ac:dyDescent="0.4">
      <c r="B38" s="7"/>
      <c r="C38" s="42"/>
      <c r="D38" s="42"/>
      <c r="E38" s="42"/>
      <c r="F38" s="42"/>
      <c r="G38" s="42"/>
      <c r="H38" s="42"/>
      <c r="I38" s="53">
        <f t="shared" si="0"/>
        <v>0</v>
      </c>
      <c r="J38" s="44">
        <v>1</v>
      </c>
      <c r="K38" s="53">
        <f t="shared" si="1"/>
        <v>0</v>
      </c>
      <c r="M38" s="5"/>
      <c r="N38" s="7"/>
      <c r="O38" s="42"/>
      <c r="P38" s="42"/>
      <c r="Q38" s="45"/>
      <c r="R38" s="5"/>
    </row>
    <row r="39" spans="2:18" x14ac:dyDescent="0.4">
      <c r="B39" s="7"/>
      <c r="C39" s="42"/>
      <c r="D39" s="42"/>
      <c r="E39" s="42"/>
      <c r="F39" s="42"/>
      <c r="G39" s="42"/>
      <c r="H39" s="42"/>
      <c r="I39" s="53">
        <f t="shared" si="0"/>
        <v>0</v>
      </c>
      <c r="J39" s="44">
        <v>1</v>
      </c>
      <c r="K39" s="53">
        <f t="shared" si="1"/>
        <v>0</v>
      </c>
      <c r="M39" s="5"/>
      <c r="N39" s="7"/>
      <c r="O39" s="42"/>
      <c r="P39" s="42"/>
      <c r="Q39" s="45"/>
      <c r="R39" s="5"/>
    </row>
    <row r="40" spans="2:18" x14ac:dyDescent="0.4">
      <c r="B40" s="7"/>
      <c r="C40" s="42"/>
      <c r="D40" s="42"/>
      <c r="E40" s="42"/>
      <c r="F40" s="42"/>
      <c r="G40" s="42"/>
      <c r="H40" s="42"/>
      <c r="I40" s="53">
        <f t="shared" si="0"/>
        <v>0</v>
      </c>
      <c r="J40" s="44">
        <v>1</v>
      </c>
      <c r="K40" s="53">
        <f t="shared" si="1"/>
        <v>0</v>
      </c>
      <c r="M40" s="5"/>
      <c r="N40" s="7"/>
      <c r="O40" s="42"/>
      <c r="P40" s="42"/>
      <c r="Q40" s="45"/>
      <c r="R40" s="5"/>
    </row>
    <row r="41" spans="2:18" x14ac:dyDescent="0.4">
      <c r="B41" s="7"/>
      <c r="C41" s="42"/>
      <c r="D41" s="42"/>
      <c r="E41" s="42"/>
      <c r="F41" s="42"/>
      <c r="G41" s="42"/>
      <c r="H41" s="42"/>
      <c r="I41" s="53">
        <f t="shared" si="0"/>
        <v>0</v>
      </c>
      <c r="J41" s="44">
        <v>1</v>
      </c>
      <c r="K41" s="53">
        <f t="shared" si="1"/>
        <v>0</v>
      </c>
      <c r="M41" s="5"/>
      <c r="N41" s="7"/>
      <c r="O41" s="42"/>
      <c r="P41" s="42"/>
      <c r="Q41" s="45"/>
      <c r="R41" s="5"/>
    </row>
    <row r="42" spans="2:18" x14ac:dyDescent="0.4">
      <c r="B42" s="7"/>
      <c r="C42" s="42"/>
      <c r="D42" s="42"/>
      <c r="E42" s="42"/>
      <c r="F42" s="42"/>
      <c r="G42" s="42"/>
      <c r="H42" s="42"/>
      <c r="I42" s="53">
        <f t="shared" si="0"/>
        <v>0</v>
      </c>
      <c r="J42" s="44">
        <v>1</v>
      </c>
      <c r="K42" s="53">
        <f t="shared" si="1"/>
        <v>0</v>
      </c>
      <c r="M42" s="5"/>
      <c r="N42" s="7"/>
      <c r="O42" s="42"/>
      <c r="P42" s="42"/>
      <c r="Q42" s="45"/>
      <c r="R42" s="5"/>
    </row>
    <row r="43" spans="2:18" x14ac:dyDescent="0.4">
      <c r="B43" s="7"/>
      <c r="C43" s="42"/>
      <c r="D43" s="42"/>
      <c r="E43" s="42"/>
      <c r="F43" s="42"/>
      <c r="G43" s="42"/>
      <c r="H43" s="42"/>
      <c r="I43" s="53">
        <f t="shared" si="0"/>
        <v>0</v>
      </c>
      <c r="J43" s="44">
        <v>1</v>
      </c>
      <c r="K43" s="53">
        <f t="shared" si="1"/>
        <v>0</v>
      </c>
      <c r="M43" s="5"/>
      <c r="N43" s="7"/>
      <c r="O43" s="42"/>
      <c r="P43" s="42"/>
      <c r="Q43" s="45"/>
      <c r="R43" s="5"/>
    </row>
    <row r="44" spans="2:18" x14ac:dyDescent="0.4">
      <c r="B44" s="7"/>
      <c r="C44" s="42"/>
      <c r="D44" s="42"/>
      <c r="E44" s="42"/>
      <c r="F44" s="42"/>
      <c r="G44" s="42"/>
      <c r="H44" s="42"/>
      <c r="I44" s="53">
        <f t="shared" si="0"/>
        <v>0</v>
      </c>
      <c r="J44" s="44">
        <v>1</v>
      </c>
      <c r="K44" s="53">
        <f t="shared" si="1"/>
        <v>0</v>
      </c>
      <c r="M44" s="5"/>
      <c r="N44" s="7"/>
      <c r="O44" s="42"/>
      <c r="P44" s="42"/>
      <c r="Q44" s="45"/>
      <c r="R44" s="5"/>
    </row>
    <row r="45" spans="2:18" x14ac:dyDescent="0.4">
      <c r="B45" s="7"/>
      <c r="C45" s="42"/>
      <c r="D45" s="42"/>
      <c r="E45" s="42"/>
      <c r="F45" s="42"/>
      <c r="G45" s="42"/>
      <c r="H45" s="42"/>
      <c r="I45" s="53">
        <f t="shared" si="0"/>
        <v>0</v>
      </c>
      <c r="J45" s="44">
        <v>1</v>
      </c>
      <c r="K45" s="53">
        <f t="shared" si="1"/>
        <v>0</v>
      </c>
      <c r="M45" s="5"/>
      <c r="N45" s="7"/>
      <c r="O45" s="42"/>
      <c r="P45" s="42"/>
      <c r="Q45" s="45"/>
      <c r="R45" s="5"/>
    </row>
    <row r="46" spans="2:18" x14ac:dyDescent="0.4">
      <c r="B46" s="7"/>
      <c r="C46" s="42"/>
      <c r="D46" s="42"/>
      <c r="E46" s="42"/>
      <c r="F46" s="42"/>
      <c r="G46" s="42"/>
      <c r="H46" s="42"/>
      <c r="I46" s="53">
        <f t="shared" si="0"/>
        <v>0</v>
      </c>
      <c r="J46" s="44">
        <v>1</v>
      </c>
      <c r="K46" s="53">
        <f t="shared" si="1"/>
        <v>0</v>
      </c>
      <c r="M46" s="5"/>
      <c r="N46" s="7"/>
      <c r="O46" s="42"/>
      <c r="P46" s="42"/>
      <c r="Q46" s="45"/>
      <c r="R46" s="5"/>
    </row>
    <row r="47" spans="2:18" x14ac:dyDescent="0.4">
      <c r="B47" s="7"/>
      <c r="C47" s="42"/>
      <c r="D47" s="42"/>
      <c r="E47" s="42"/>
      <c r="F47" s="42"/>
      <c r="G47" s="42"/>
      <c r="H47" s="42"/>
      <c r="I47" s="53">
        <f t="shared" si="0"/>
        <v>0</v>
      </c>
      <c r="J47" s="44">
        <v>1</v>
      </c>
      <c r="K47" s="53">
        <f t="shared" si="1"/>
        <v>0</v>
      </c>
      <c r="M47" s="5"/>
      <c r="N47" s="7"/>
      <c r="O47" s="42"/>
      <c r="P47" s="42"/>
      <c r="Q47" s="45"/>
      <c r="R47" s="5"/>
    </row>
    <row r="48" spans="2:18" x14ac:dyDescent="0.4">
      <c r="B48" s="7"/>
      <c r="C48" s="42"/>
      <c r="D48" s="42"/>
      <c r="E48" s="42"/>
      <c r="F48" s="42"/>
      <c r="G48" s="42"/>
      <c r="H48" s="42"/>
      <c r="I48" s="53">
        <f t="shared" si="0"/>
        <v>0</v>
      </c>
      <c r="J48" s="44">
        <v>1</v>
      </c>
      <c r="K48" s="53">
        <f t="shared" si="1"/>
        <v>0</v>
      </c>
      <c r="M48" s="5"/>
      <c r="N48" s="7"/>
      <c r="O48" s="42"/>
      <c r="P48" s="42"/>
      <c r="Q48" s="45"/>
      <c r="R48" s="5"/>
    </row>
    <row r="49" spans="2:18" x14ac:dyDescent="0.4">
      <c r="B49" s="7"/>
      <c r="C49" s="42"/>
      <c r="D49" s="42"/>
      <c r="E49" s="42"/>
      <c r="F49" s="42"/>
      <c r="G49" s="42"/>
      <c r="H49" s="42"/>
      <c r="I49" s="53">
        <f t="shared" si="0"/>
        <v>0</v>
      </c>
      <c r="J49" s="44">
        <v>1</v>
      </c>
      <c r="K49" s="53">
        <f t="shared" si="1"/>
        <v>0</v>
      </c>
      <c r="M49" s="5"/>
      <c r="N49" s="7"/>
      <c r="O49" s="42"/>
      <c r="P49" s="42"/>
      <c r="Q49" s="45"/>
      <c r="R49" s="5"/>
    </row>
    <row r="50" spans="2:18" ht="16.5" thickBot="1" x14ac:dyDescent="0.45">
      <c r="B50" s="7"/>
      <c r="C50" s="42"/>
      <c r="D50" s="42"/>
      <c r="E50" s="42"/>
      <c r="F50" s="42"/>
      <c r="G50" s="42"/>
      <c r="H50" s="42"/>
      <c r="I50" s="53">
        <f t="shared" si="0"/>
        <v>0</v>
      </c>
      <c r="J50" s="44">
        <v>1</v>
      </c>
      <c r="K50" s="53">
        <f t="shared" si="1"/>
        <v>0</v>
      </c>
      <c r="M50" s="5"/>
      <c r="N50" s="7"/>
      <c r="O50" s="42"/>
      <c r="P50" s="42"/>
      <c r="Q50" s="45"/>
      <c r="R50" s="5"/>
    </row>
    <row r="51" spans="2:18" ht="16.5" thickBot="1" x14ac:dyDescent="0.45">
      <c r="B51" s="7"/>
      <c r="I51" s="53">
        <f>+MIN(SUM(I26:I50),6)</f>
        <v>0</v>
      </c>
      <c r="J51" s="6" t="s">
        <v>111</v>
      </c>
      <c r="K51" s="52">
        <f>+MIN(SUM(K26:K50),6)</f>
        <v>0</v>
      </c>
      <c r="M51" s="5"/>
      <c r="N51" s="7"/>
      <c r="R51" s="5"/>
    </row>
    <row r="52" spans="2:18" x14ac:dyDescent="0.4">
      <c r="B52" s="7"/>
      <c r="M52" s="5"/>
      <c r="N52" s="7"/>
      <c r="R52" s="5"/>
    </row>
    <row r="53" spans="2:18" x14ac:dyDescent="0.4">
      <c r="B53" s="7" t="s">
        <v>110</v>
      </c>
      <c r="C53" t="s">
        <v>109</v>
      </c>
      <c r="M53" s="5"/>
      <c r="N53" s="7"/>
      <c r="R53" s="5"/>
    </row>
    <row r="54" spans="2:18" x14ac:dyDescent="0.4">
      <c r="B54" s="7"/>
      <c r="C54" s="13" t="s">
        <v>108</v>
      </c>
      <c r="D54" s="13" t="s">
        <v>107</v>
      </c>
      <c r="E54" s="13" t="s">
        <v>2</v>
      </c>
      <c r="F54" s="13" t="s">
        <v>106</v>
      </c>
      <c r="G54" s="13" t="s">
        <v>105</v>
      </c>
      <c r="H54" s="13" t="s">
        <v>9</v>
      </c>
      <c r="I54" s="13" t="s">
        <v>190</v>
      </c>
      <c r="J54" s="13" t="s">
        <v>9</v>
      </c>
      <c r="M54" s="5"/>
      <c r="N54" s="7"/>
      <c r="O54" s="13" t="s">
        <v>125</v>
      </c>
      <c r="P54" s="13" t="s">
        <v>126</v>
      </c>
      <c r="Q54" s="13" t="s">
        <v>196</v>
      </c>
      <c r="R54" s="5"/>
    </row>
    <row r="55" spans="2:18" x14ac:dyDescent="0.4">
      <c r="B55" s="7"/>
      <c r="C55" s="42"/>
      <c r="D55" s="42"/>
      <c r="E55" s="42"/>
      <c r="F55" s="42"/>
      <c r="G55" s="42"/>
      <c r="H55" s="53">
        <f>IF(C55&lt;&gt;"",1,0)</f>
        <v>0</v>
      </c>
      <c r="I55" s="44">
        <v>1</v>
      </c>
      <c r="J55" s="53">
        <f>+H55*I55</f>
        <v>0</v>
      </c>
      <c r="M55" s="5"/>
      <c r="N55" s="7"/>
      <c r="O55" s="42"/>
      <c r="P55" s="42"/>
      <c r="Q55" s="45"/>
      <c r="R55" s="5"/>
    </row>
    <row r="56" spans="2:18" x14ac:dyDescent="0.4">
      <c r="B56" s="7"/>
      <c r="C56" s="42"/>
      <c r="D56" s="42"/>
      <c r="E56" s="42"/>
      <c r="F56" s="42"/>
      <c r="G56" s="42"/>
      <c r="H56" s="53">
        <f t="shared" ref="H56:H77" si="2">IF(C56&lt;&gt;"",1,0)</f>
        <v>0</v>
      </c>
      <c r="I56" s="44">
        <v>1</v>
      </c>
      <c r="J56" s="53">
        <f t="shared" ref="J56:J77" si="3">+H56*I56</f>
        <v>0</v>
      </c>
      <c r="M56" s="5"/>
      <c r="N56" s="7"/>
      <c r="O56" s="42"/>
      <c r="P56" s="42"/>
      <c r="Q56" s="45"/>
      <c r="R56" s="5"/>
    </row>
    <row r="57" spans="2:18" x14ac:dyDescent="0.4">
      <c r="B57" s="7"/>
      <c r="C57" s="42"/>
      <c r="D57" s="42"/>
      <c r="E57" s="42"/>
      <c r="F57" s="42"/>
      <c r="G57" s="42"/>
      <c r="H57" s="53">
        <f t="shared" si="2"/>
        <v>0</v>
      </c>
      <c r="I57" s="44">
        <v>1</v>
      </c>
      <c r="J57" s="53">
        <f t="shared" si="3"/>
        <v>0</v>
      </c>
      <c r="M57" s="5"/>
      <c r="N57" s="7"/>
      <c r="O57" s="42"/>
      <c r="P57" s="42"/>
      <c r="Q57" s="45"/>
      <c r="R57" s="5"/>
    </row>
    <row r="58" spans="2:18" x14ac:dyDescent="0.4">
      <c r="B58" s="7"/>
      <c r="C58" s="42"/>
      <c r="D58" s="42"/>
      <c r="E58" s="42"/>
      <c r="F58" s="42"/>
      <c r="G58" s="42"/>
      <c r="H58" s="53">
        <f t="shared" si="2"/>
        <v>0</v>
      </c>
      <c r="I58" s="44">
        <v>1</v>
      </c>
      <c r="J58" s="53">
        <f t="shared" si="3"/>
        <v>0</v>
      </c>
      <c r="M58" s="5"/>
      <c r="N58" s="7"/>
      <c r="O58" s="42"/>
      <c r="P58" s="42"/>
      <c r="Q58" s="45"/>
      <c r="R58" s="5"/>
    </row>
    <row r="59" spans="2:18" x14ac:dyDescent="0.4">
      <c r="B59" s="7"/>
      <c r="C59" s="42"/>
      <c r="D59" s="42"/>
      <c r="E59" s="42"/>
      <c r="F59" s="42"/>
      <c r="G59" s="42"/>
      <c r="H59" s="53">
        <f t="shared" si="2"/>
        <v>0</v>
      </c>
      <c r="I59" s="44">
        <v>1</v>
      </c>
      <c r="J59" s="53">
        <f t="shared" si="3"/>
        <v>0</v>
      </c>
      <c r="M59" s="5"/>
      <c r="N59" s="7"/>
      <c r="O59" s="42"/>
      <c r="P59" s="42"/>
      <c r="Q59" s="45"/>
      <c r="R59" s="5"/>
    </row>
    <row r="60" spans="2:18" x14ac:dyDescent="0.4">
      <c r="B60" s="7"/>
      <c r="C60" s="42"/>
      <c r="D60" s="42"/>
      <c r="E60" s="42"/>
      <c r="F60" s="42"/>
      <c r="G60" s="42"/>
      <c r="H60" s="53">
        <f t="shared" si="2"/>
        <v>0</v>
      </c>
      <c r="I60" s="44">
        <v>1</v>
      </c>
      <c r="J60" s="53">
        <f t="shared" si="3"/>
        <v>0</v>
      </c>
      <c r="M60" s="5"/>
      <c r="N60" s="7"/>
      <c r="O60" s="42"/>
      <c r="P60" s="42"/>
      <c r="Q60" s="45"/>
      <c r="R60" s="5"/>
    </row>
    <row r="61" spans="2:18" x14ac:dyDescent="0.4">
      <c r="B61" s="7"/>
      <c r="C61" s="42"/>
      <c r="D61" s="42"/>
      <c r="E61" s="42"/>
      <c r="F61" s="42"/>
      <c r="G61" s="42"/>
      <c r="H61" s="53">
        <f t="shared" si="2"/>
        <v>0</v>
      </c>
      <c r="I61" s="44">
        <v>1</v>
      </c>
      <c r="J61" s="53">
        <f t="shared" si="3"/>
        <v>0</v>
      </c>
      <c r="M61" s="5"/>
      <c r="N61" s="7"/>
      <c r="O61" s="42"/>
      <c r="P61" s="42"/>
      <c r="Q61" s="45"/>
      <c r="R61" s="5"/>
    </row>
    <row r="62" spans="2:18" x14ac:dyDescent="0.4">
      <c r="B62" s="7"/>
      <c r="C62" s="42"/>
      <c r="D62" s="42"/>
      <c r="E62" s="42"/>
      <c r="F62" s="42"/>
      <c r="G62" s="42"/>
      <c r="H62" s="53">
        <f t="shared" si="2"/>
        <v>0</v>
      </c>
      <c r="I62" s="44">
        <v>1</v>
      </c>
      <c r="J62" s="53">
        <f t="shared" si="3"/>
        <v>0</v>
      </c>
      <c r="M62" s="5"/>
      <c r="N62" s="7"/>
      <c r="O62" s="42"/>
      <c r="P62" s="42"/>
      <c r="Q62" s="45"/>
      <c r="R62" s="5"/>
    </row>
    <row r="63" spans="2:18" x14ac:dyDescent="0.4">
      <c r="B63" s="7"/>
      <c r="C63" s="42"/>
      <c r="D63" s="42"/>
      <c r="E63" s="42"/>
      <c r="F63" s="42"/>
      <c r="G63" s="42"/>
      <c r="H63" s="53">
        <f t="shared" si="2"/>
        <v>0</v>
      </c>
      <c r="I63" s="44">
        <v>1</v>
      </c>
      <c r="J63" s="53">
        <f t="shared" si="3"/>
        <v>0</v>
      </c>
      <c r="M63" s="5"/>
      <c r="N63" s="7"/>
      <c r="O63" s="42"/>
      <c r="P63" s="42"/>
      <c r="Q63" s="45"/>
      <c r="R63" s="5"/>
    </row>
    <row r="64" spans="2:18" x14ac:dyDescent="0.4">
      <c r="B64" s="7"/>
      <c r="C64" s="42"/>
      <c r="D64" s="42"/>
      <c r="E64" s="42"/>
      <c r="F64" s="42"/>
      <c r="G64" s="42"/>
      <c r="H64" s="53">
        <f t="shared" si="2"/>
        <v>0</v>
      </c>
      <c r="I64" s="44">
        <v>1</v>
      </c>
      <c r="J64" s="53">
        <f t="shared" si="3"/>
        <v>0</v>
      </c>
      <c r="M64" s="5"/>
      <c r="N64" s="7"/>
      <c r="O64" s="42"/>
      <c r="P64" s="42"/>
      <c r="Q64" s="45"/>
      <c r="R64" s="5"/>
    </row>
    <row r="65" spans="2:18" x14ac:dyDescent="0.4">
      <c r="B65" s="7"/>
      <c r="C65" s="42"/>
      <c r="D65" s="42"/>
      <c r="E65" s="42"/>
      <c r="F65" s="42"/>
      <c r="G65" s="42"/>
      <c r="H65" s="53">
        <f t="shared" si="2"/>
        <v>0</v>
      </c>
      <c r="I65" s="44">
        <v>1</v>
      </c>
      <c r="J65" s="53">
        <f t="shared" si="3"/>
        <v>0</v>
      </c>
      <c r="M65" s="5"/>
      <c r="N65" s="7"/>
      <c r="O65" s="42"/>
      <c r="P65" s="42"/>
      <c r="Q65" s="45"/>
      <c r="R65" s="5"/>
    </row>
    <row r="66" spans="2:18" x14ac:dyDescent="0.4">
      <c r="B66" s="7"/>
      <c r="C66" s="42"/>
      <c r="D66" s="42"/>
      <c r="E66" s="42"/>
      <c r="F66" s="42"/>
      <c r="G66" s="42"/>
      <c r="H66" s="53">
        <f t="shared" si="2"/>
        <v>0</v>
      </c>
      <c r="I66" s="44">
        <v>1</v>
      </c>
      <c r="J66" s="53">
        <f t="shared" si="3"/>
        <v>0</v>
      </c>
      <c r="M66" s="5"/>
      <c r="N66" s="7"/>
      <c r="O66" s="42"/>
      <c r="P66" s="42"/>
      <c r="Q66" s="45"/>
      <c r="R66" s="5"/>
    </row>
    <row r="67" spans="2:18" x14ac:dyDescent="0.4">
      <c r="B67" s="7"/>
      <c r="C67" s="42"/>
      <c r="D67" s="42"/>
      <c r="E67" s="42"/>
      <c r="F67" s="42"/>
      <c r="G67" s="42"/>
      <c r="H67" s="53">
        <f t="shared" si="2"/>
        <v>0</v>
      </c>
      <c r="I67" s="44">
        <v>1</v>
      </c>
      <c r="J67" s="53">
        <f t="shared" si="3"/>
        <v>0</v>
      </c>
      <c r="M67" s="5"/>
      <c r="N67" s="7"/>
      <c r="O67" s="42"/>
      <c r="P67" s="42"/>
      <c r="Q67" s="45"/>
      <c r="R67" s="5"/>
    </row>
    <row r="68" spans="2:18" x14ac:dyDescent="0.4">
      <c r="B68" s="7"/>
      <c r="C68" s="42"/>
      <c r="D68" s="42"/>
      <c r="E68" s="42"/>
      <c r="F68" s="42"/>
      <c r="G68" s="42"/>
      <c r="H68" s="53">
        <f t="shared" si="2"/>
        <v>0</v>
      </c>
      <c r="I68" s="44">
        <v>1</v>
      </c>
      <c r="J68" s="53">
        <f t="shared" si="3"/>
        <v>0</v>
      </c>
      <c r="M68" s="5"/>
      <c r="N68" s="7"/>
      <c r="O68" s="42"/>
      <c r="P68" s="42"/>
      <c r="Q68" s="45"/>
      <c r="R68" s="5"/>
    </row>
    <row r="69" spans="2:18" x14ac:dyDescent="0.4">
      <c r="B69" s="7"/>
      <c r="C69" s="42"/>
      <c r="D69" s="42"/>
      <c r="E69" s="42"/>
      <c r="F69" s="42"/>
      <c r="G69" s="42"/>
      <c r="H69" s="53">
        <f t="shared" si="2"/>
        <v>0</v>
      </c>
      <c r="I69" s="44">
        <v>1</v>
      </c>
      <c r="J69" s="53">
        <f t="shared" si="3"/>
        <v>0</v>
      </c>
      <c r="M69" s="5"/>
      <c r="N69" s="7"/>
      <c r="O69" s="42"/>
      <c r="P69" s="42"/>
      <c r="Q69" s="45"/>
      <c r="R69" s="5"/>
    </row>
    <row r="70" spans="2:18" x14ac:dyDescent="0.4">
      <c r="B70" s="7"/>
      <c r="C70" s="42"/>
      <c r="D70" s="42"/>
      <c r="E70" s="42"/>
      <c r="F70" s="42"/>
      <c r="G70" s="42"/>
      <c r="H70" s="53">
        <f t="shared" si="2"/>
        <v>0</v>
      </c>
      <c r="I70" s="44">
        <v>1</v>
      </c>
      <c r="J70" s="53">
        <f t="shared" si="3"/>
        <v>0</v>
      </c>
      <c r="M70" s="5"/>
      <c r="N70" s="7"/>
      <c r="O70" s="42"/>
      <c r="P70" s="42"/>
      <c r="Q70" s="45"/>
      <c r="R70" s="5"/>
    </row>
    <row r="71" spans="2:18" x14ac:dyDescent="0.4">
      <c r="B71" s="7"/>
      <c r="C71" s="42"/>
      <c r="D71" s="42"/>
      <c r="E71" s="42"/>
      <c r="F71" s="42"/>
      <c r="G71" s="42"/>
      <c r="H71" s="53">
        <f t="shared" si="2"/>
        <v>0</v>
      </c>
      <c r="I71" s="44">
        <v>1</v>
      </c>
      <c r="J71" s="53">
        <f t="shared" si="3"/>
        <v>0</v>
      </c>
      <c r="M71" s="5"/>
      <c r="N71" s="7"/>
      <c r="O71" s="42"/>
      <c r="P71" s="42"/>
      <c r="Q71" s="45"/>
      <c r="R71" s="5"/>
    </row>
    <row r="72" spans="2:18" x14ac:dyDescent="0.4">
      <c r="B72" s="7"/>
      <c r="C72" s="42"/>
      <c r="D72" s="42"/>
      <c r="E72" s="42"/>
      <c r="F72" s="42"/>
      <c r="G72" s="42"/>
      <c r="H72" s="53">
        <f t="shared" si="2"/>
        <v>0</v>
      </c>
      <c r="I72" s="44">
        <v>1</v>
      </c>
      <c r="J72" s="53">
        <f t="shared" si="3"/>
        <v>0</v>
      </c>
      <c r="M72" s="5"/>
      <c r="N72" s="7"/>
      <c r="O72" s="42"/>
      <c r="P72" s="42"/>
      <c r="Q72" s="45"/>
      <c r="R72" s="5"/>
    </row>
    <row r="73" spans="2:18" x14ac:dyDescent="0.4">
      <c r="B73" s="7"/>
      <c r="C73" s="42"/>
      <c r="D73" s="42"/>
      <c r="E73" s="42"/>
      <c r="F73" s="42"/>
      <c r="G73" s="42"/>
      <c r="H73" s="53">
        <f t="shared" si="2"/>
        <v>0</v>
      </c>
      <c r="I73" s="44">
        <v>1</v>
      </c>
      <c r="J73" s="53">
        <f t="shared" si="3"/>
        <v>0</v>
      </c>
      <c r="M73" s="5"/>
      <c r="N73" s="7"/>
      <c r="O73" s="42"/>
      <c r="P73" s="42"/>
      <c r="Q73" s="45"/>
      <c r="R73" s="5"/>
    </row>
    <row r="74" spans="2:18" x14ac:dyDescent="0.4">
      <c r="B74" s="7"/>
      <c r="C74" s="42"/>
      <c r="D74" s="42"/>
      <c r="E74" s="42"/>
      <c r="F74" s="42"/>
      <c r="G74" s="42"/>
      <c r="H74" s="53">
        <f t="shared" si="2"/>
        <v>0</v>
      </c>
      <c r="I74" s="44">
        <v>1</v>
      </c>
      <c r="J74" s="53">
        <f t="shared" si="3"/>
        <v>0</v>
      </c>
      <c r="M74" s="5"/>
      <c r="N74" s="7"/>
      <c r="O74" s="42"/>
      <c r="P74" s="42"/>
      <c r="Q74" s="45"/>
      <c r="R74" s="5"/>
    </row>
    <row r="75" spans="2:18" x14ac:dyDescent="0.4">
      <c r="B75" s="7"/>
      <c r="C75" s="42"/>
      <c r="D75" s="42"/>
      <c r="E75" s="42"/>
      <c r="F75" s="42"/>
      <c r="G75" s="42"/>
      <c r="H75" s="53">
        <f t="shared" si="2"/>
        <v>0</v>
      </c>
      <c r="I75" s="44">
        <v>1</v>
      </c>
      <c r="J75" s="53">
        <f t="shared" si="3"/>
        <v>0</v>
      </c>
      <c r="M75" s="5"/>
      <c r="N75" s="7"/>
      <c r="O75" s="42"/>
      <c r="P75" s="42"/>
      <c r="Q75" s="45"/>
      <c r="R75" s="5"/>
    </row>
    <row r="76" spans="2:18" x14ac:dyDescent="0.4">
      <c r="B76" s="7"/>
      <c r="C76" s="42"/>
      <c r="D76" s="42"/>
      <c r="E76" s="42"/>
      <c r="F76" s="42"/>
      <c r="G76" s="42"/>
      <c r="H76" s="53">
        <f t="shared" si="2"/>
        <v>0</v>
      </c>
      <c r="I76" s="44">
        <v>1</v>
      </c>
      <c r="J76" s="53">
        <f t="shared" si="3"/>
        <v>0</v>
      </c>
      <c r="M76" s="5"/>
      <c r="N76" s="7"/>
      <c r="O76" s="42"/>
      <c r="P76" s="42"/>
      <c r="Q76" s="45"/>
      <c r="R76" s="5"/>
    </row>
    <row r="77" spans="2:18" ht="16.5" thickBot="1" x14ac:dyDescent="0.45">
      <c r="B77" s="7"/>
      <c r="C77" s="42"/>
      <c r="D77" s="42"/>
      <c r="E77" s="42"/>
      <c r="F77" s="42"/>
      <c r="G77" s="42"/>
      <c r="H77" s="54">
        <f t="shared" si="2"/>
        <v>0</v>
      </c>
      <c r="I77" s="44">
        <v>1</v>
      </c>
      <c r="J77" s="53">
        <f t="shared" si="3"/>
        <v>0</v>
      </c>
      <c r="M77" s="5"/>
      <c r="N77" s="7"/>
      <c r="O77" s="42"/>
      <c r="P77" s="42"/>
      <c r="Q77" s="45"/>
      <c r="R77" s="5"/>
    </row>
    <row r="78" spans="2:18" ht="16.5" thickBot="1" x14ac:dyDescent="0.45">
      <c r="B78" s="7"/>
      <c r="H78" s="53">
        <f>+MIN(0.3*SUM(H55:H77),2)</f>
        <v>0</v>
      </c>
      <c r="I78" s="6" t="s">
        <v>104</v>
      </c>
      <c r="J78" s="52">
        <f>+MIN(0.3*SUM(J55:J77),2)</f>
        <v>0</v>
      </c>
      <c r="M78" s="5"/>
      <c r="N78" s="7"/>
      <c r="R78" s="5"/>
    </row>
    <row r="79" spans="2:18" x14ac:dyDescent="0.4">
      <c r="B79" s="7"/>
      <c r="M79" s="5"/>
      <c r="N79" s="7"/>
      <c r="R79" s="5"/>
    </row>
    <row r="80" spans="2:18" x14ac:dyDescent="0.4">
      <c r="B80" s="7" t="s">
        <v>103</v>
      </c>
      <c r="C80" t="s">
        <v>102</v>
      </c>
      <c r="M80" s="5"/>
      <c r="N80" s="7"/>
      <c r="R80" s="5"/>
    </row>
    <row r="81" spans="2:18" x14ac:dyDescent="0.4">
      <c r="B81" s="7"/>
      <c r="C81" s="13" t="s">
        <v>66</v>
      </c>
      <c r="D81" s="13" t="s">
        <v>71</v>
      </c>
      <c r="E81" s="13" t="s">
        <v>70</v>
      </c>
      <c r="F81" s="13" t="s">
        <v>81</v>
      </c>
      <c r="G81" s="13" t="s">
        <v>80</v>
      </c>
      <c r="H81" s="13" t="s">
        <v>9</v>
      </c>
      <c r="I81" s="13" t="s">
        <v>190</v>
      </c>
      <c r="J81" s="13" t="s">
        <v>9</v>
      </c>
      <c r="M81" s="5"/>
      <c r="N81" s="7"/>
      <c r="O81" s="13" t="s">
        <v>125</v>
      </c>
      <c r="P81" s="13" t="s">
        <v>126</v>
      </c>
      <c r="Q81" s="13" t="s">
        <v>196</v>
      </c>
      <c r="R81" s="5"/>
    </row>
    <row r="82" spans="2:18" x14ac:dyDescent="0.4">
      <c r="B82" s="7"/>
      <c r="C82" s="42"/>
      <c r="D82" s="42"/>
      <c r="E82" s="53">
        <f>IF(D82="",0,IF(ISERROR(SEARCH(";",D82)),1,1+LEN(D82)-LEN(SUBSTITUTE(D82,";",""))))</f>
        <v>0</v>
      </c>
      <c r="F82" s="42"/>
      <c r="G82" s="42"/>
      <c r="H82" s="53">
        <f>IF(C82&lt;&gt;"",IF(G82="",1,2)*(IF(E82&lt;=4,1,IF(E82=5,0.8,IF(E82=6,0.6,0.5)))),0)</f>
        <v>0</v>
      </c>
      <c r="I82" s="44">
        <v>1</v>
      </c>
      <c r="J82" s="53">
        <f>+H82*I82</f>
        <v>0</v>
      </c>
      <c r="M82" s="5"/>
      <c r="N82" s="7"/>
      <c r="O82" s="42"/>
      <c r="P82" s="42"/>
      <c r="Q82" s="45"/>
      <c r="R82" s="5"/>
    </row>
    <row r="83" spans="2:18" x14ac:dyDescent="0.4">
      <c r="B83" s="7"/>
      <c r="C83" s="42"/>
      <c r="D83" s="42"/>
      <c r="E83" s="53">
        <f>IF(D83="",0,IF(ISERROR(SEARCH(";",D83)),1,1+LEN(D83)-LEN(SUBSTITUTE(D83,";",""))))</f>
        <v>0</v>
      </c>
      <c r="F83" s="42"/>
      <c r="G83" s="42"/>
      <c r="H83" s="53">
        <f t="shared" ref="H83:H95" si="4">IF(C83&lt;&gt;"",IF(G83="",1,2)*(IF(E83&lt;=4,1,IF(E83=5,0.8,IF(E83=6,0.6,0.5)))),0)</f>
        <v>0</v>
      </c>
      <c r="I83" s="44">
        <v>1</v>
      </c>
      <c r="J83" s="53">
        <f t="shared" ref="J83:J95" si="5">+H83*I83</f>
        <v>0</v>
      </c>
      <c r="M83" s="5"/>
      <c r="N83" s="7"/>
      <c r="O83" s="42"/>
      <c r="P83" s="42"/>
      <c r="Q83" s="45"/>
      <c r="R83" s="5"/>
    </row>
    <row r="84" spans="2:18" x14ac:dyDescent="0.4">
      <c r="B84" s="7"/>
      <c r="C84" s="42"/>
      <c r="D84" s="42"/>
      <c r="E84" s="53">
        <f t="shared" ref="E84:E92" si="6">IF(D84="",0,IF(ISERROR(SEARCH(";",D84)),1,1+LEN(D84)-LEN(SUBSTITUTE(D84,";",""))))</f>
        <v>0</v>
      </c>
      <c r="F84" s="42"/>
      <c r="G84" s="42"/>
      <c r="H84" s="53">
        <f t="shared" si="4"/>
        <v>0</v>
      </c>
      <c r="I84" s="44">
        <v>1</v>
      </c>
      <c r="J84" s="53">
        <f t="shared" si="5"/>
        <v>0</v>
      </c>
      <c r="M84" s="5"/>
      <c r="N84" s="7"/>
      <c r="O84" s="42"/>
      <c r="P84" s="42"/>
      <c r="Q84" s="45"/>
      <c r="R84" s="5"/>
    </row>
    <row r="85" spans="2:18" x14ac:dyDescent="0.4">
      <c r="B85" s="7"/>
      <c r="C85" s="42"/>
      <c r="D85" s="42"/>
      <c r="E85" s="53">
        <f t="shared" si="6"/>
        <v>0</v>
      </c>
      <c r="F85" s="42"/>
      <c r="G85" s="42"/>
      <c r="H85" s="53">
        <f t="shared" si="4"/>
        <v>0</v>
      </c>
      <c r="I85" s="44">
        <v>1</v>
      </c>
      <c r="J85" s="53">
        <f t="shared" si="5"/>
        <v>0</v>
      </c>
      <c r="M85" s="5"/>
      <c r="N85" s="7"/>
      <c r="O85" s="42"/>
      <c r="P85" s="42"/>
      <c r="Q85" s="45"/>
      <c r="R85" s="5"/>
    </row>
    <row r="86" spans="2:18" x14ac:dyDescent="0.4">
      <c r="B86" s="7"/>
      <c r="C86" s="42"/>
      <c r="D86" s="42"/>
      <c r="E86" s="53">
        <f t="shared" si="6"/>
        <v>0</v>
      </c>
      <c r="F86" s="42"/>
      <c r="G86" s="42"/>
      <c r="H86" s="53">
        <f t="shared" si="4"/>
        <v>0</v>
      </c>
      <c r="I86" s="44">
        <v>1</v>
      </c>
      <c r="J86" s="53">
        <f t="shared" si="5"/>
        <v>0</v>
      </c>
      <c r="M86" s="5"/>
      <c r="N86" s="7"/>
      <c r="O86" s="42"/>
      <c r="P86" s="42"/>
      <c r="Q86" s="45"/>
      <c r="R86" s="5"/>
    </row>
    <row r="87" spans="2:18" x14ac:dyDescent="0.4">
      <c r="B87" s="7"/>
      <c r="C87" s="42"/>
      <c r="D87" s="42"/>
      <c r="E87" s="53">
        <f t="shared" si="6"/>
        <v>0</v>
      </c>
      <c r="F87" s="42"/>
      <c r="G87" s="42"/>
      <c r="H87" s="53">
        <f t="shared" si="4"/>
        <v>0</v>
      </c>
      <c r="I87" s="44">
        <v>1</v>
      </c>
      <c r="J87" s="53">
        <f t="shared" si="5"/>
        <v>0</v>
      </c>
      <c r="M87" s="5"/>
      <c r="N87" s="7"/>
      <c r="O87" s="42"/>
      <c r="P87" s="42"/>
      <c r="Q87" s="45"/>
      <c r="R87" s="5"/>
    </row>
    <row r="88" spans="2:18" x14ac:dyDescent="0.4">
      <c r="B88" s="7"/>
      <c r="C88" s="42"/>
      <c r="D88" s="42"/>
      <c r="E88" s="53">
        <f t="shared" si="6"/>
        <v>0</v>
      </c>
      <c r="F88" s="42"/>
      <c r="G88" s="42"/>
      <c r="H88" s="53">
        <f t="shared" si="4"/>
        <v>0</v>
      </c>
      <c r="I88" s="44">
        <v>1</v>
      </c>
      <c r="J88" s="53">
        <f t="shared" si="5"/>
        <v>0</v>
      </c>
      <c r="M88" s="5"/>
      <c r="N88" s="7"/>
      <c r="O88" s="42"/>
      <c r="P88" s="42"/>
      <c r="Q88" s="45"/>
      <c r="R88" s="5"/>
    </row>
    <row r="89" spans="2:18" x14ac:dyDescent="0.4">
      <c r="B89" s="7"/>
      <c r="C89" s="42"/>
      <c r="D89" s="42"/>
      <c r="E89" s="53">
        <f t="shared" si="6"/>
        <v>0</v>
      </c>
      <c r="F89" s="42"/>
      <c r="G89" s="42"/>
      <c r="H89" s="53">
        <f t="shared" si="4"/>
        <v>0</v>
      </c>
      <c r="I89" s="44">
        <v>1</v>
      </c>
      <c r="J89" s="53">
        <f t="shared" si="5"/>
        <v>0</v>
      </c>
      <c r="M89" s="5"/>
      <c r="N89" s="7"/>
      <c r="O89" s="42"/>
      <c r="P89" s="42"/>
      <c r="Q89" s="45"/>
      <c r="R89" s="5"/>
    </row>
    <row r="90" spans="2:18" x14ac:dyDescent="0.4">
      <c r="B90" s="7"/>
      <c r="C90" s="42"/>
      <c r="D90" s="42"/>
      <c r="E90" s="53">
        <f t="shared" si="6"/>
        <v>0</v>
      </c>
      <c r="F90" s="42"/>
      <c r="G90" s="42"/>
      <c r="H90" s="53">
        <f t="shared" si="4"/>
        <v>0</v>
      </c>
      <c r="I90" s="44">
        <v>1</v>
      </c>
      <c r="J90" s="53">
        <f t="shared" si="5"/>
        <v>0</v>
      </c>
      <c r="M90" s="5"/>
      <c r="N90" s="7"/>
      <c r="O90" s="42"/>
      <c r="P90" s="42"/>
      <c r="Q90" s="45"/>
      <c r="R90" s="5"/>
    </row>
    <row r="91" spans="2:18" x14ac:dyDescent="0.4">
      <c r="B91" s="7"/>
      <c r="C91" s="42"/>
      <c r="D91" s="42"/>
      <c r="E91" s="53">
        <f t="shared" si="6"/>
        <v>0</v>
      </c>
      <c r="F91" s="42"/>
      <c r="G91" s="42"/>
      <c r="H91" s="53">
        <f t="shared" si="4"/>
        <v>0</v>
      </c>
      <c r="I91" s="44">
        <v>1</v>
      </c>
      <c r="J91" s="53">
        <f t="shared" si="5"/>
        <v>0</v>
      </c>
      <c r="M91" s="5"/>
      <c r="N91" s="7"/>
      <c r="O91" s="42"/>
      <c r="P91" s="42"/>
      <c r="Q91" s="45"/>
      <c r="R91" s="5"/>
    </row>
    <row r="92" spans="2:18" x14ac:dyDescent="0.4">
      <c r="B92" s="7"/>
      <c r="C92" s="42"/>
      <c r="D92" s="42"/>
      <c r="E92" s="53">
        <f t="shared" si="6"/>
        <v>0</v>
      </c>
      <c r="F92" s="42"/>
      <c r="G92" s="42"/>
      <c r="H92" s="53">
        <f t="shared" si="4"/>
        <v>0</v>
      </c>
      <c r="I92" s="44">
        <v>1</v>
      </c>
      <c r="J92" s="53">
        <f t="shared" si="5"/>
        <v>0</v>
      </c>
      <c r="M92" s="5"/>
      <c r="N92" s="7"/>
      <c r="O92" s="42"/>
      <c r="P92" s="42"/>
      <c r="Q92" s="45"/>
      <c r="R92" s="5"/>
    </row>
    <row r="93" spans="2:18" x14ac:dyDescent="0.4">
      <c r="B93" s="7"/>
      <c r="C93" s="42"/>
      <c r="D93" s="42"/>
      <c r="E93" s="53">
        <f>IF(D93="",0,IF(ISERROR(SEARCH(";",D93)),1,1+LEN(D93)-LEN(SUBSTITUTE(D93,";",""))))</f>
        <v>0</v>
      </c>
      <c r="F93" s="42"/>
      <c r="G93" s="42"/>
      <c r="H93" s="53">
        <f t="shared" si="4"/>
        <v>0</v>
      </c>
      <c r="I93" s="44">
        <v>1</v>
      </c>
      <c r="J93" s="53">
        <f t="shared" si="5"/>
        <v>0</v>
      </c>
      <c r="M93" s="5"/>
      <c r="N93" s="7"/>
      <c r="O93" s="42"/>
      <c r="P93" s="42"/>
      <c r="Q93" s="45"/>
      <c r="R93" s="5"/>
    </row>
    <row r="94" spans="2:18" x14ac:dyDescent="0.4">
      <c r="B94" s="7"/>
      <c r="C94" s="42"/>
      <c r="D94" s="42"/>
      <c r="E94" s="53">
        <f>IF(D94="",0,IF(ISERROR(SEARCH(";",D94)),1,1+LEN(D94)-LEN(SUBSTITUTE(D94,";",""))))</f>
        <v>0</v>
      </c>
      <c r="F94" s="42"/>
      <c r="G94" s="42"/>
      <c r="H94" s="53">
        <f t="shared" si="4"/>
        <v>0</v>
      </c>
      <c r="I94" s="44">
        <v>1</v>
      </c>
      <c r="J94" s="53">
        <f t="shared" si="5"/>
        <v>0</v>
      </c>
      <c r="M94" s="5"/>
      <c r="N94" s="7"/>
      <c r="O94" s="42"/>
      <c r="P94" s="42"/>
      <c r="Q94" s="45"/>
      <c r="R94" s="5"/>
    </row>
    <row r="95" spans="2:18" x14ac:dyDescent="0.4">
      <c r="B95" s="7"/>
      <c r="C95" s="42"/>
      <c r="D95" s="42"/>
      <c r="E95" s="53">
        <f>IF(D95="",0,IF(ISERROR(SEARCH(";",D95)),1,1+LEN(D95)-LEN(SUBSTITUTE(D95,";",""))))</f>
        <v>0</v>
      </c>
      <c r="F95" s="42"/>
      <c r="G95" s="42"/>
      <c r="H95" s="53">
        <f t="shared" si="4"/>
        <v>0</v>
      </c>
      <c r="I95" s="44">
        <v>1</v>
      </c>
      <c r="J95" s="53">
        <f t="shared" si="5"/>
        <v>0</v>
      </c>
      <c r="M95" s="5"/>
      <c r="N95" s="7"/>
      <c r="O95" s="42"/>
      <c r="P95" s="42"/>
      <c r="Q95" s="45"/>
      <c r="R95" s="5"/>
    </row>
    <row r="96" spans="2:18" x14ac:dyDescent="0.4">
      <c r="B96" s="7"/>
      <c r="M96" s="5"/>
      <c r="N96" s="7"/>
      <c r="R96" s="5"/>
    </row>
    <row r="97" spans="2:18" x14ac:dyDescent="0.4">
      <c r="B97" s="7" t="s">
        <v>101</v>
      </c>
      <c r="C97" t="s">
        <v>100</v>
      </c>
      <c r="M97" s="5"/>
      <c r="N97" s="7"/>
      <c r="R97" s="5"/>
    </row>
    <row r="98" spans="2:18" x14ac:dyDescent="0.4">
      <c r="B98" s="7"/>
      <c r="C98" s="13" t="s">
        <v>66</v>
      </c>
      <c r="D98" s="13" t="s">
        <v>71</v>
      </c>
      <c r="E98" s="13" t="s">
        <v>70</v>
      </c>
      <c r="F98" s="13" t="s">
        <v>84</v>
      </c>
      <c r="G98" s="13" t="s">
        <v>32</v>
      </c>
      <c r="H98" s="13" t="s">
        <v>9</v>
      </c>
      <c r="I98" s="13" t="s">
        <v>190</v>
      </c>
      <c r="J98" s="13" t="s">
        <v>9</v>
      </c>
      <c r="M98" s="5"/>
      <c r="N98" s="7"/>
      <c r="O98" s="13" t="s">
        <v>125</v>
      </c>
      <c r="P98" s="13" t="s">
        <v>126</v>
      </c>
      <c r="Q98" s="13" t="s">
        <v>196</v>
      </c>
      <c r="R98" s="5"/>
    </row>
    <row r="99" spans="2:18" x14ac:dyDescent="0.4">
      <c r="B99" s="7"/>
      <c r="C99" s="42"/>
      <c r="D99" s="42"/>
      <c r="E99" s="53">
        <f>IF(D99="",0,IF(ISERROR(SEARCH(";",D99)),1,1+LEN(D99)-LEN(SUBSTITUTE(D99,";",""))))</f>
        <v>0</v>
      </c>
      <c r="F99" s="42"/>
      <c r="G99" s="42"/>
      <c r="H99" s="53">
        <f>IF(C99&lt;&gt;"",IF(G99="Internacional",1,0.25)*(IF(E99&lt;=4,1,IF(E99=5,0.8,IF(E99=6,0.6,0.5)))),0)</f>
        <v>0</v>
      </c>
      <c r="I99" s="44">
        <v>1</v>
      </c>
      <c r="J99" s="53">
        <f>+H99*I99</f>
        <v>0</v>
      </c>
      <c r="M99" s="5"/>
      <c r="N99" s="7"/>
      <c r="O99" s="42"/>
      <c r="P99" s="42"/>
      <c r="Q99" s="45"/>
      <c r="R99" s="5"/>
    </row>
    <row r="100" spans="2:18" x14ac:dyDescent="0.4">
      <c r="B100" s="7"/>
      <c r="C100" s="42"/>
      <c r="D100" s="42"/>
      <c r="E100" s="53">
        <f>IF(D100="",0,IF(ISERROR(SEARCH(";",D100)),1,1+LEN(D100)-LEN(SUBSTITUTE(D100,";",""))))</f>
        <v>0</v>
      </c>
      <c r="F100" s="42"/>
      <c r="G100" s="42"/>
      <c r="H100" s="53">
        <f>IF(C100&lt;&gt;"",IF(G100="Internacional",1,0.25)*(IF(E100&lt;=4,1,IF(E100=5,0.8,IF(E100=6,0.6,0.5)))),0)</f>
        <v>0</v>
      </c>
      <c r="I100" s="44">
        <v>1</v>
      </c>
      <c r="J100" s="53">
        <f t="shared" ref="J100:J114" si="7">+H100*I100</f>
        <v>0</v>
      </c>
      <c r="M100" s="5"/>
      <c r="N100" s="7"/>
      <c r="O100" s="42"/>
      <c r="P100" s="42"/>
      <c r="Q100" s="45"/>
      <c r="R100" s="5"/>
    </row>
    <row r="101" spans="2:18" x14ac:dyDescent="0.4">
      <c r="B101" s="7"/>
      <c r="C101" s="42"/>
      <c r="D101" s="42"/>
      <c r="E101" s="53">
        <f>IF(D101="",0,IF(ISERROR(SEARCH(";",D101)),1,1+LEN(D101)-LEN(SUBSTITUTE(D101,";",""))))</f>
        <v>0</v>
      </c>
      <c r="F101" s="42"/>
      <c r="G101" s="42"/>
      <c r="H101" s="53">
        <f>IF(C101&lt;&gt;"",IF(G101="Internacional",1,0.25)*(IF(E101&lt;=4,1,IF(E101=5,0.8,IF(E101=6,0.6,0.5)))),0)</f>
        <v>0</v>
      </c>
      <c r="I101" s="44">
        <v>1</v>
      </c>
      <c r="J101" s="53">
        <f t="shared" si="7"/>
        <v>0</v>
      </c>
      <c r="M101" s="5"/>
      <c r="N101" s="7"/>
      <c r="O101" s="42"/>
      <c r="P101" s="42"/>
      <c r="Q101" s="45"/>
      <c r="R101" s="5"/>
    </row>
    <row r="102" spans="2:18" x14ac:dyDescent="0.4">
      <c r="B102" s="7"/>
      <c r="C102" s="42"/>
      <c r="D102" s="42"/>
      <c r="E102" s="53">
        <f t="shared" ref="E102:E112" si="8">IF(D102="",0,IF(ISERROR(SEARCH(";",D102)),1,1+LEN(D102)-LEN(SUBSTITUTE(D102,";",""))))</f>
        <v>0</v>
      </c>
      <c r="F102" s="42"/>
      <c r="G102" s="42"/>
      <c r="H102" s="53">
        <f t="shared" ref="H102:H112" si="9">IF(C102&lt;&gt;"",IF(G102="Internacional",1,0.25)*(IF(E102&lt;=4,1,IF(E102=5,0.8,IF(E102=6,0.6,0.5)))),0)</f>
        <v>0</v>
      </c>
      <c r="I102" s="44">
        <v>1</v>
      </c>
      <c r="J102" s="53">
        <f t="shared" ref="J102:J112" si="10">+H102*I102</f>
        <v>0</v>
      </c>
      <c r="M102" s="5"/>
      <c r="N102" s="7"/>
      <c r="O102" s="42"/>
      <c r="P102" s="42"/>
      <c r="Q102" s="45"/>
      <c r="R102" s="5"/>
    </row>
    <row r="103" spans="2:18" x14ac:dyDescent="0.4">
      <c r="B103" s="7"/>
      <c r="C103" s="42"/>
      <c r="D103" s="42"/>
      <c r="E103" s="53">
        <f t="shared" si="8"/>
        <v>0</v>
      </c>
      <c r="F103" s="42"/>
      <c r="G103" s="42"/>
      <c r="H103" s="53">
        <f t="shared" si="9"/>
        <v>0</v>
      </c>
      <c r="I103" s="44">
        <v>1</v>
      </c>
      <c r="J103" s="53">
        <f t="shared" si="10"/>
        <v>0</v>
      </c>
      <c r="M103" s="5"/>
      <c r="N103" s="7"/>
      <c r="O103" s="42"/>
      <c r="P103" s="42"/>
      <c r="Q103" s="45"/>
      <c r="R103" s="5"/>
    </row>
    <row r="104" spans="2:18" x14ac:dyDescent="0.4">
      <c r="B104" s="7"/>
      <c r="C104" s="42"/>
      <c r="D104" s="42"/>
      <c r="E104" s="53">
        <f t="shared" si="8"/>
        <v>0</v>
      </c>
      <c r="F104" s="42"/>
      <c r="G104" s="42"/>
      <c r="H104" s="53">
        <f t="shared" si="9"/>
        <v>0</v>
      </c>
      <c r="I104" s="44">
        <v>1</v>
      </c>
      <c r="J104" s="53">
        <f t="shared" si="10"/>
        <v>0</v>
      </c>
      <c r="M104" s="5"/>
      <c r="N104" s="7"/>
      <c r="O104" s="42"/>
      <c r="P104" s="42"/>
      <c r="Q104" s="45"/>
      <c r="R104" s="5"/>
    </row>
    <row r="105" spans="2:18" x14ac:dyDescent="0.4">
      <c r="B105" s="7"/>
      <c r="C105" s="42"/>
      <c r="D105" s="42"/>
      <c r="E105" s="53">
        <f t="shared" si="8"/>
        <v>0</v>
      </c>
      <c r="F105" s="42"/>
      <c r="G105" s="42"/>
      <c r="H105" s="53">
        <f t="shared" si="9"/>
        <v>0</v>
      </c>
      <c r="I105" s="44">
        <v>1</v>
      </c>
      <c r="J105" s="53">
        <f t="shared" si="10"/>
        <v>0</v>
      </c>
      <c r="M105" s="5"/>
      <c r="N105" s="7"/>
      <c r="O105" s="42"/>
      <c r="P105" s="42"/>
      <c r="Q105" s="45"/>
      <c r="R105" s="5"/>
    </row>
    <row r="106" spans="2:18" x14ac:dyDescent="0.4">
      <c r="B106" s="7"/>
      <c r="C106" s="42"/>
      <c r="D106" s="42"/>
      <c r="E106" s="53">
        <f t="shared" si="8"/>
        <v>0</v>
      </c>
      <c r="F106" s="42"/>
      <c r="G106" s="42"/>
      <c r="H106" s="53">
        <f t="shared" si="9"/>
        <v>0</v>
      </c>
      <c r="I106" s="44">
        <v>1</v>
      </c>
      <c r="J106" s="53">
        <f t="shared" si="10"/>
        <v>0</v>
      </c>
      <c r="M106" s="5"/>
      <c r="N106" s="7"/>
      <c r="O106" s="42"/>
      <c r="P106" s="42"/>
      <c r="Q106" s="45"/>
      <c r="R106" s="5"/>
    </row>
    <row r="107" spans="2:18" x14ac:dyDescent="0.4">
      <c r="B107" s="7"/>
      <c r="C107" s="42"/>
      <c r="D107" s="42"/>
      <c r="E107" s="53">
        <f t="shared" si="8"/>
        <v>0</v>
      </c>
      <c r="F107" s="42"/>
      <c r="G107" s="42"/>
      <c r="H107" s="53">
        <f t="shared" si="9"/>
        <v>0</v>
      </c>
      <c r="I107" s="44">
        <v>1</v>
      </c>
      <c r="J107" s="53">
        <f t="shared" si="10"/>
        <v>0</v>
      </c>
      <c r="M107" s="5"/>
      <c r="N107" s="7"/>
      <c r="O107" s="42"/>
      <c r="P107" s="42"/>
      <c r="Q107" s="45"/>
      <c r="R107" s="5"/>
    </row>
    <row r="108" spans="2:18" x14ac:dyDescent="0.4">
      <c r="B108" s="7"/>
      <c r="C108" s="42"/>
      <c r="D108" s="42"/>
      <c r="E108" s="53">
        <f t="shared" si="8"/>
        <v>0</v>
      </c>
      <c r="F108" s="42"/>
      <c r="G108" s="42"/>
      <c r="H108" s="53">
        <f t="shared" si="9"/>
        <v>0</v>
      </c>
      <c r="I108" s="44">
        <v>1</v>
      </c>
      <c r="J108" s="53">
        <f t="shared" si="10"/>
        <v>0</v>
      </c>
      <c r="M108" s="5"/>
      <c r="N108" s="7"/>
      <c r="O108" s="42"/>
      <c r="P108" s="42"/>
      <c r="Q108" s="45"/>
      <c r="R108" s="5"/>
    </row>
    <row r="109" spans="2:18" x14ac:dyDescent="0.4">
      <c r="B109" s="7"/>
      <c r="C109" s="42"/>
      <c r="D109" s="42"/>
      <c r="E109" s="53">
        <f t="shared" si="8"/>
        <v>0</v>
      </c>
      <c r="F109" s="42"/>
      <c r="G109" s="42"/>
      <c r="H109" s="53">
        <f t="shared" si="9"/>
        <v>0</v>
      </c>
      <c r="I109" s="44">
        <v>1</v>
      </c>
      <c r="J109" s="53">
        <f t="shared" si="10"/>
        <v>0</v>
      </c>
      <c r="M109" s="5"/>
      <c r="N109" s="7"/>
      <c r="O109" s="42"/>
      <c r="P109" s="42"/>
      <c r="Q109" s="45"/>
      <c r="R109" s="5"/>
    </row>
    <row r="110" spans="2:18" x14ac:dyDescent="0.4">
      <c r="B110" s="7"/>
      <c r="C110" s="42"/>
      <c r="D110" s="42"/>
      <c r="E110" s="53">
        <f t="shared" si="8"/>
        <v>0</v>
      </c>
      <c r="F110" s="42"/>
      <c r="G110" s="42"/>
      <c r="H110" s="53">
        <f t="shared" si="9"/>
        <v>0</v>
      </c>
      <c r="I110" s="44">
        <v>1</v>
      </c>
      <c r="J110" s="53">
        <f t="shared" si="10"/>
        <v>0</v>
      </c>
      <c r="M110" s="5"/>
      <c r="N110" s="7"/>
      <c r="O110" s="42"/>
      <c r="P110" s="42"/>
      <c r="Q110" s="45"/>
      <c r="R110" s="5"/>
    </row>
    <row r="111" spans="2:18" x14ac:dyDescent="0.4">
      <c r="B111" s="7"/>
      <c r="C111" s="42"/>
      <c r="D111" s="42"/>
      <c r="E111" s="53">
        <f t="shared" si="8"/>
        <v>0</v>
      </c>
      <c r="F111" s="42"/>
      <c r="G111" s="42"/>
      <c r="H111" s="53">
        <f t="shared" si="9"/>
        <v>0</v>
      </c>
      <c r="I111" s="44">
        <v>1</v>
      </c>
      <c r="J111" s="53">
        <f t="shared" si="10"/>
        <v>0</v>
      </c>
      <c r="M111" s="5"/>
      <c r="N111" s="7"/>
      <c r="O111" s="42"/>
      <c r="P111" s="42"/>
      <c r="Q111" s="45"/>
      <c r="R111" s="5"/>
    </row>
    <row r="112" spans="2:18" x14ac:dyDescent="0.4">
      <c r="B112" s="7"/>
      <c r="C112" s="42"/>
      <c r="D112" s="42"/>
      <c r="E112" s="53">
        <f t="shared" si="8"/>
        <v>0</v>
      </c>
      <c r="F112" s="42"/>
      <c r="G112" s="42"/>
      <c r="H112" s="53">
        <f t="shared" si="9"/>
        <v>0</v>
      </c>
      <c r="I112" s="44">
        <v>1</v>
      </c>
      <c r="J112" s="53">
        <f t="shared" si="10"/>
        <v>0</v>
      </c>
      <c r="M112" s="5"/>
      <c r="N112" s="7"/>
      <c r="O112" s="42"/>
      <c r="P112" s="42"/>
      <c r="Q112" s="45"/>
      <c r="R112" s="5"/>
    </row>
    <row r="113" spans="2:18" x14ac:dyDescent="0.4">
      <c r="B113" s="7"/>
      <c r="C113" s="42"/>
      <c r="D113" s="42"/>
      <c r="E113" s="53">
        <f>IF(D113="",0,IF(ISERROR(SEARCH(";",D113)),1,1+LEN(D113)-LEN(SUBSTITUTE(D113,";",""))))</f>
        <v>0</v>
      </c>
      <c r="F113" s="42"/>
      <c r="G113" s="42"/>
      <c r="H113" s="53">
        <f>IF(C113&lt;&gt;"",IF(G113="Internacional",1,0.25)*(IF(E113&lt;=4,1,IF(E113=5,0.8,IF(E113=6,0.6,0.5)))),0)</f>
        <v>0</v>
      </c>
      <c r="I113" s="44">
        <v>1</v>
      </c>
      <c r="J113" s="53">
        <f t="shared" si="7"/>
        <v>0</v>
      </c>
      <c r="M113" s="5"/>
      <c r="N113" s="7"/>
      <c r="O113" s="42"/>
      <c r="P113" s="42"/>
      <c r="Q113" s="45"/>
      <c r="R113" s="5"/>
    </row>
    <row r="114" spans="2:18" x14ac:dyDescent="0.4">
      <c r="B114" s="7"/>
      <c r="C114" s="42"/>
      <c r="D114" s="42"/>
      <c r="E114" s="53">
        <f>IF(D114="",0,IF(ISERROR(SEARCH(";",D114)),1,1+LEN(D114)-LEN(SUBSTITUTE(D114,";",""))))</f>
        <v>0</v>
      </c>
      <c r="F114" s="42"/>
      <c r="G114" s="42"/>
      <c r="H114" s="53">
        <f>IF(C114&lt;&gt;"",IF(G114="Internacional",1,0.25)*(IF(E114&lt;=4,1,IF(E114=5,0.8,IF(E114=6,0.6,0.5)))),0)</f>
        <v>0</v>
      </c>
      <c r="I114" s="44">
        <v>1</v>
      </c>
      <c r="J114" s="53">
        <f t="shared" si="7"/>
        <v>0</v>
      </c>
      <c r="M114" s="5"/>
      <c r="N114" s="7"/>
      <c r="O114" s="42"/>
      <c r="P114" s="42"/>
      <c r="Q114" s="45"/>
      <c r="R114" s="5"/>
    </row>
    <row r="115" spans="2:18" ht="16.5" thickBot="1" x14ac:dyDescent="0.45">
      <c r="B115" s="7"/>
      <c r="M115" s="5"/>
      <c r="N115" s="7"/>
      <c r="R115" s="5"/>
    </row>
    <row r="116" spans="2:18" ht="16.5" thickBot="1" x14ac:dyDescent="0.45">
      <c r="B116" s="7"/>
      <c r="H116" s="53">
        <f>MIN(SUM(H82:H95,H99:H114),2)</f>
        <v>0</v>
      </c>
      <c r="I116" s="6" t="s">
        <v>99</v>
      </c>
      <c r="J116" s="52">
        <f>MIN(SUM(J82:J95,J99:J114),2)</f>
        <v>0</v>
      </c>
      <c r="M116" s="5"/>
      <c r="N116" s="7"/>
      <c r="R116" s="5"/>
    </row>
    <row r="117" spans="2:18" x14ac:dyDescent="0.4">
      <c r="B117" s="7"/>
      <c r="M117" s="5"/>
      <c r="N117" s="7"/>
      <c r="R117" s="5"/>
    </row>
    <row r="118" spans="2:18" x14ac:dyDescent="0.4">
      <c r="B118" s="7" t="s">
        <v>98</v>
      </c>
      <c r="C118" t="s">
        <v>97</v>
      </c>
      <c r="M118" s="5"/>
      <c r="N118" s="7"/>
      <c r="R118" s="5"/>
    </row>
    <row r="119" spans="2:18" x14ac:dyDescent="0.4">
      <c r="B119" s="7"/>
      <c r="C119" s="13" t="s">
        <v>66</v>
      </c>
      <c r="D119" s="13" t="s">
        <v>71</v>
      </c>
      <c r="E119" s="13" t="s">
        <v>70</v>
      </c>
      <c r="F119" s="13" t="s">
        <v>74</v>
      </c>
      <c r="G119" s="13" t="s">
        <v>25</v>
      </c>
      <c r="H119" s="13" t="s">
        <v>32</v>
      </c>
      <c r="I119" s="13" t="s">
        <v>9</v>
      </c>
      <c r="J119" s="13" t="s">
        <v>190</v>
      </c>
      <c r="K119" s="13" t="s">
        <v>9</v>
      </c>
      <c r="M119" s="5"/>
      <c r="N119" s="7"/>
      <c r="O119" s="13" t="s">
        <v>125</v>
      </c>
      <c r="P119" s="13" t="s">
        <v>126</v>
      </c>
      <c r="Q119" s="13" t="s">
        <v>196</v>
      </c>
      <c r="R119" s="5"/>
    </row>
    <row r="120" spans="2:18" x14ac:dyDescent="0.4">
      <c r="B120" s="7"/>
      <c r="C120" s="42"/>
      <c r="D120" s="42"/>
      <c r="E120" s="53">
        <f>IF(D120="",0,IF(ISERROR(SEARCH(";",D120)),1,1+LEN(D120)-LEN(SUBSTITUTE(D120,";",""))))</f>
        <v>0</v>
      </c>
      <c r="F120" s="42"/>
      <c r="G120" s="46"/>
      <c r="H120" s="42"/>
      <c r="I120" s="53">
        <f>IF(C120&lt;&gt;"",IF(H120="Internacional",0.5,0.25)*(IF(E120&lt;=4,1,IF(E120=5,0.8,IF(E120=6,0.6,0.5)))),0)</f>
        <v>0</v>
      </c>
      <c r="J120" s="44">
        <v>1</v>
      </c>
      <c r="K120" s="53">
        <f>+I120*J120</f>
        <v>0</v>
      </c>
      <c r="M120" s="5"/>
      <c r="N120" s="7"/>
      <c r="O120" s="42"/>
      <c r="P120" s="42"/>
      <c r="Q120" s="45"/>
      <c r="R120" s="5"/>
    </row>
    <row r="121" spans="2:18" x14ac:dyDescent="0.4">
      <c r="B121" s="7"/>
      <c r="C121" s="42"/>
      <c r="D121" s="42"/>
      <c r="E121" s="53">
        <f>IF(D121="",0,IF(ISERROR(SEARCH(";",D121)),1,1+LEN(D121)-LEN(SUBSTITUTE(D121,";",""))))</f>
        <v>0</v>
      </c>
      <c r="F121" s="42"/>
      <c r="G121" s="46"/>
      <c r="H121" s="42"/>
      <c r="I121" s="53">
        <f t="shared" ref="I121:I122" si="11">IF(C121&lt;&gt;"",IF(H121="Internacional",0.5,0.25)*(IF(E121&lt;=4,1,IF(E121=5,0.8,IF(E121=6,0.6,0.5)))),0)</f>
        <v>0</v>
      </c>
      <c r="J121" s="44">
        <v>1</v>
      </c>
      <c r="K121" s="53">
        <f t="shared" ref="K121:K137" si="12">+I121*J121</f>
        <v>0</v>
      </c>
      <c r="M121" s="5"/>
      <c r="N121" s="7"/>
      <c r="O121" s="42"/>
      <c r="P121" s="42"/>
      <c r="Q121" s="45"/>
      <c r="R121" s="5"/>
    </row>
    <row r="122" spans="2:18" x14ac:dyDescent="0.4">
      <c r="B122" s="7"/>
      <c r="C122" s="42"/>
      <c r="D122" s="42"/>
      <c r="E122" s="53">
        <f>IF(D122="",0,IF(ISERROR(SEARCH(";",D122)),1,1+LEN(D122)-LEN(SUBSTITUTE(D122,";",""))))</f>
        <v>0</v>
      </c>
      <c r="F122" s="42"/>
      <c r="G122" s="46"/>
      <c r="H122" s="42"/>
      <c r="I122" s="53">
        <f t="shared" si="11"/>
        <v>0</v>
      </c>
      <c r="J122" s="44">
        <v>1</v>
      </c>
      <c r="K122" s="53">
        <f t="shared" si="12"/>
        <v>0</v>
      </c>
      <c r="M122" s="5"/>
      <c r="N122" s="7"/>
      <c r="O122" s="42"/>
      <c r="P122" s="42"/>
      <c r="Q122" s="45"/>
      <c r="R122" s="5"/>
    </row>
    <row r="123" spans="2:18" x14ac:dyDescent="0.4">
      <c r="B123" s="7"/>
      <c r="C123" s="42"/>
      <c r="D123" s="42"/>
      <c r="E123" s="53">
        <f t="shared" ref="E123:E136" si="13">IF(D123="",0,IF(ISERROR(SEARCH(";",D123)),1,1+LEN(D123)-LEN(SUBSTITUTE(D123,";",""))))</f>
        <v>0</v>
      </c>
      <c r="F123" s="42"/>
      <c r="G123" s="46"/>
      <c r="H123" s="42"/>
      <c r="I123" s="53">
        <f t="shared" ref="I123:I136" si="14">IF(C123&lt;&gt;"",IF(H123="Internacional",0.5,0.25)*(IF(E123&lt;=4,1,IF(E123=5,0.8,IF(E123=6,0.6,0.5)))),0)</f>
        <v>0</v>
      </c>
      <c r="J123" s="44">
        <v>1</v>
      </c>
      <c r="K123" s="53">
        <f t="shared" ref="K123:K136" si="15">+I123*J123</f>
        <v>0</v>
      </c>
      <c r="M123" s="5"/>
      <c r="N123" s="7"/>
      <c r="O123" s="42"/>
      <c r="P123" s="42"/>
      <c r="Q123" s="45"/>
      <c r="R123" s="5"/>
    </row>
    <row r="124" spans="2:18" x14ac:dyDescent="0.4">
      <c r="B124" s="7"/>
      <c r="C124" s="42"/>
      <c r="D124" s="42"/>
      <c r="E124" s="53">
        <f t="shared" si="13"/>
        <v>0</v>
      </c>
      <c r="F124" s="42"/>
      <c r="G124" s="46"/>
      <c r="H124" s="42"/>
      <c r="I124" s="53">
        <f t="shared" si="14"/>
        <v>0</v>
      </c>
      <c r="J124" s="44">
        <v>1</v>
      </c>
      <c r="K124" s="53">
        <f t="shared" si="15"/>
        <v>0</v>
      </c>
      <c r="M124" s="5"/>
      <c r="N124" s="7"/>
      <c r="O124" s="42"/>
      <c r="P124" s="42"/>
      <c r="Q124" s="45"/>
      <c r="R124" s="5"/>
    </row>
    <row r="125" spans="2:18" x14ac:dyDescent="0.4">
      <c r="B125" s="7"/>
      <c r="C125" s="42"/>
      <c r="D125" s="42"/>
      <c r="E125" s="53">
        <f t="shared" si="13"/>
        <v>0</v>
      </c>
      <c r="F125" s="42"/>
      <c r="G125" s="46"/>
      <c r="H125" s="42"/>
      <c r="I125" s="53">
        <f t="shared" si="14"/>
        <v>0</v>
      </c>
      <c r="J125" s="44">
        <v>1</v>
      </c>
      <c r="K125" s="53">
        <f t="shared" si="15"/>
        <v>0</v>
      </c>
      <c r="M125" s="5"/>
      <c r="N125" s="7"/>
      <c r="O125" s="42"/>
      <c r="P125" s="42"/>
      <c r="Q125" s="45"/>
      <c r="R125" s="5"/>
    </row>
    <row r="126" spans="2:18" x14ac:dyDescent="0.4">
      <c r="B126" s="7"/>
      <c r="C126" s="42"/>
      <c r="D126" s="42"/>
      <c r="E126" s="53">
        <f t="shared" si="13"/>
        <v>0</v>
      </c>
      <c r="F126" s="42"/>
      <c r="G126" s="46"/>
      <c r="H126" s="42"/>
      <c r="I126" s="53">
        <f t="shared" si="14"/>
        <v>0</v>
      </c>
      <c r="J126" s="44">
        <v>1</v>
      </c>
      <c r="K126" s="53">
        <f t="shared" si="15"/>
        <v>0</v>
      </c>
      <c r="M126" s="5"/>
      <c r="N126" s="7"/>
      <c r="O126" s="42"/>
      <c r="P126" s="42"/>
      <c r="Q126" s="45"/>
      <c r="R126" s="5"/>
    </row>
    <row r="127" spans="2:18" x14ac:dyDescent="0.4">
      <c r="B127" s="7"/>
      <c r="C127" s="42"/>
      <c r="D127" s="42"/>
      <c r="E127" s="53">
        <f t="shared" si="13"/>
        <v>0</v>
      </c>
      <c r="F127" s="42"/>
      <c r="G127" s="46"/>
      <c r="H127" s="42"/>
      <c r="I127" s="53">
        <f t="shared" si="14"/>
        <v>0</v>
      </c>
      <c r="J127" s="44">
        <v>1</v>
      </c>
      <c r="K127" s="53">
        <f t="shared" si="15"/>
        <v>0</v>
      </c>
      <c r="M127" s="5"/>
      <c r="N127" s="7"/>
      <c r="O127" s="42"/>
      <c r="P127" s="42"/>
      <c r="Q127" s="45"/>
      <c r="R127" s="5"/>
    </row>
    <row r="128" spans="2:18" x14ac:dyDescent="0.4">
      <c r="B128" s="7"/>
      <c r="C128" s="42"/>
      <c r="D128" s="42"/>
      <c r="E128" s="53">
        <f t="shared" si="13"/>
        <v>0</v>
      </c>
      <c r="F128" s="42"/>
      <c r="G128" s="46"/>
      <c r="H128" s="42"/>
      <c r="I128" s="53">
        <f t="shared" si="14"/>
        <v>0</v>
      </c>
      <c r="J128" s="44">
        <v>1</v>
      </c>
      <c r="K128" s="53">
        <f t="shared" si="15"/>
        <v>0</v>
      </c>
      <c r="M128" s="5"/>
      <c r="N128" s="7"/>
      <c r="O128" s="42"/>
      <c r="P128" s="42"/>
      <c r="Q128" s="45"/>
      <c r="R128" s="5"/>
    </row>
    <row r="129" spans="2:18" x14ac:dyDescent="0.4">
      <c r="B129" s="7"/>
      <c r="C129" s="42"/>
      <c r="D129" s="42"/>
      <c r="E129" s="53">
        <f t="shared" si="13"/>
        <v>0</v>
      </c>
      <c r="F129" s="42"/>
      <c r="G129" s="46"/>
      <c r="H129" s="42"/>
      <c r="I129" s="53">
        <f t="shared" si="14"/>
        <v>0</v>
      </c>
      <c r="J129" s="44">
        <v>1</v>
      </c>
      <c r="K129" s="53">
        <f t="shared" si="15"/>
        <v>0</v>
      </c>
      <c r="M129" s="5"/>
      <c r="N129" s="7"/>
      <c r="O129" s="42"/>
      <c r="P129" s="42"/>
      <c r="Q129" s="45"/>
      <c r="R129" s="5"/>
    </row>
    <row r="130" spans="2:18" x14ac:dyDescent="0.4">
      <c r="B130" s="7"/>
      <c r="C130" s="42"/>
      <c r="D130" s="42"/>
      <c r="E130" s="53">
        <f t="shared" si="13"/>
        <v>0</v>
      </c>
      <c r="F130" s="42"/>
      <c r="G130" s="46"/>
      <c r="H130" s="42"/>
      <c r="I130" s="53">
        <f t="shared" si="14"/>
        <v>0</v>
      </c>
      <c r="J130" s="44">
        <v>1</v>
      </c>
      <c r="K130" s="53">
        <f t="shared" si="15"/>
        <v>0</v>
      </c>
      <c r="M130" s="5"/>
      <c r="N130" s="7"/>
      <c r="O130" s="42"/>
      <c r="P130" s="42"/>
      <c r="Q130" s="45"/>
      <c r="R130" s="5"/>
    </row>
    <row r="131" spans="2:18" x14ac:dyDescent="0.4">
      <c r="B131" s="7"/>
      <c r="C131" s="42"/>
      <c r="D131" s="42"/>
      <c r="E131" s="53">
        <f t="shared" si="13"/>
        <v>0</v>
      </c>
      <c r="F131" s="42"/>
      <c r="G131" s="46"/>
      <c r="H131" s="42"/>
      <c r="I131" s="53">
        <f t="shared" si="14"/>
        <v>0</v>
      </c>
      <c r="J131" s="44">
        <v>1</v>
      </c>
      <c r="K131" s="53">
        <f t="shared" si="15"/>
        <v>0</v>
      </c>
      <c r="M131" s="5"/>
      <c r="N131" s="7"/>
      <c r="O131" s="42"/>
      <c r="P131" s="42"/>
      <c r="Q131" s="45"/>
      <c r="R131" s="5"/>
    </row>
    <row r="132" spans="2:18" x14ac:dyDescent="0.4">
      <c r="B132" s="7"/>
      <c r="C132" s="42"/>
      <c r="D132" s="42"/>
      <c r="E132" s="53">
        <f t="shared" si="13"/>
        <v>0</v>
      </c>
      <c r="F132" s="42"/>
      <c r="G132" s="46"/>
      <c r="H132" s="42"/>
      <c r="I132" s="53">
        <f t="shared" si="14"/>
        <v>0</v>
      </c>
      <c r="J132" s="44">
        <v>1</v>
      </c>
      <c r="K132" s="53">
        <f t="shared" si="15"/>
        <v>0</v>
      </c>
      <c r="M132" s="5"/>
      <c r="N132" s="7"/>
      <c r="O132" s="42"/>
      <c r="P132" s="42"/>
      <c r="Q132" s="45"/>
      <c r="R132" s="5"/>
    </row>
    <row r="133" spans="2:18" x14ac:dyDescent="0.4">
      <c r="B133" s="7"/>
      <c r="C133" s="42"/>
      <c r="D133" s="42"/>
      <c r="E133" s="53">
        <f t="shared" si="13"/>
        <v>0</v>
      </c>
      <c r="F133" s="42"/>
      <c r="G133" s="46"/>
      <c r="H133" s="42"/>
      <c r="I133" s="53">
        <f t="shared" si="14"/>
        <v>0</v>
      </c>
      <c r="J133" s="44">
        <v>1</v>
      </c>
      <c r="K133" s="53">
        <f t="shared" si="15"/>
        <v>0</v>
      </c>
      <c r="M133" s="5"/>
      <c r="N133" s="7"/>
      <c r="O133" s="42"/>
      <c r="P133" s="42"/>
      <c r="Q133" s="45"/>
      <c r="R133" s="5"/>
    </row>
    <row r="134" spans="2:18" x14ac:dyDescent="0.4">
      <c r="B134" s="7"/>
      <c r="C134" s="42"/>
      <c r="D134" s="42"/>
      <c r="E134" s="53">
        <f t="shared" si="13"/>
        <v>0</v>
      </c>
      <c r="F134" s="42"/>
      <c r="G134" s="46"/>
      <c r="H134" s="42"/>
      <c r="I134" s="53">
        <f t="shared" si="14"/>
        <v>0</v>
      </c>
      <c r="J134" s="44">
        <v>1</v>
      </c>
      <c r="K134" s="53">
        <f t="shared" si="15"/>
        <v>0</v>
      </c>
      <c r="M134" s="5"/>
      <c r="N134" s="7"/>
      <c r="O134" s="42"/>
      <c r="P134" s="42"/>
      <c r="Q134" s="45"/>
      <c r="R134" s="5"/>
    </row>
    <row r="135" spans="2:18" x14ac:dyDescent="0.4">
      <c r="B135" s="7"/>
      <c r="C135" s="42"/>
      <c r="D135" s="42"/>
      <c r="E135" s="53">
        <f t="shared" si="13"/>
        <v>0</v>
      </c>
      <c r="F135" s="42"/>
      <c r="G135" s="46"/>
      <c r="H135" s="42"/>
      <c r="I135" s="53">
        <f t="shared" si="14"/>
        <v>0</v>
      </c>
      <c r="J135" s="44">
        <v>1</v>
      </c>
      <c r="K135" s="53">
        <f t="shared" si="15"/>
        <v>0</v>
      </c>
      <c r="M135" s="5"/>
      <c r="N135" s="7"/>
      <c r="O135" s="42"/>
      <c r="P135" s="42"/>
      <c r="Q135" s="45"/>
      <c r="R135" s="5"/>
    </row>
    <row r="136" spans="2:18" x14ac:dyDescent="0.4">
      <c r="B136" s="7"/>
      <c r="C136" s="42"/>
      <c r="D136" s="42"/>
      <c r="E136" s="53">
        <f t="shared" si="13"/>
        <v>0</v>
      </c>
      <c r="F136" s="42"/>
      <c r="G136" s="46"/>
      <c r="H136" s="42"/>
      <c r="I136" s="53">
        <f t="shared" si="14"/>
        <v>0</v>
      </c>
      <c r="J136" s="44">
        <v>1</v>
      </c>
      <c r="K136" s="53">
        <f t="shared" si="15"/>
        <v>0</v>
      </c>
      <c r="M136" s="5"/>
      <c r="N136" s="7"/>
      <c r="O136" s="42"/>
      <c r="P136" s="42"/>
      <c r="Q136" s="45"/>
      <c r="R136" s="5"/>
    </row>
    <row r="137" spans="2:18" x14ac:dyDescent="0.4">
      <c r="B137" s="7"/>
      <c r="C137" s="42"/>
      <c r="D137" s="42"/>
      <c r="E137" s="53">
        <f>IF(D137="",0,IF(ISERROR(SEARCH(";",D137)),1,1+LEN(D137)-LEN(SUBSTITUTE(D137,";",""))))</f>
        <v>0</v>
      </c>
      <c r="F137" s="42"/>
      <c r="G137" s="46"/>
      <c r="H137" s="42"/>
      <c r="I137" s="53">
        <f>IF(C137&lt;&gt;"",IF(H137="Internacional",0.5,0.25)*(IF(E137&lt;=4,1,IF(E137=5,0.8,IF(E137=6,0.6,0.5)))),0)</f>
        <v>0</v>
      </c>
      <c r="J137" s="44">
        <v>1</v>
      </c>
      <c r="K137" s="53">
        <f t="shared" si="12"/>
        <v>0</v>
      </c>
      <c r="M137" s="5"/>
      <c r="N137" s="7"/>
      <c r="O137" s="42"/>
      <c r="P137" s="42"/>
      <c r="Q137" s="45"/>
      <c r="R137" s="5"/>
    </row>
    <row r="138" spans="2:18" ht="16.5" thickBot="1" x14ac:dyDescent="0.45">
      <c r="B138" s="7"/>
      <c r="C138" s="42"/>
      <c r="D138" s="42"/>
      <c r="E138" s="53">
        <f>IF(D138="",0,IF(ISERROR(SEARCH(";",D138)),1,1+LEN(D138)-LEN(SUBSTITUTE(D138,";",""))))</f>
        <v>0</v>
      </c>
      <c r="F138" s="42"/>
      <c r="G138" s="46"/>
      <c r="H138" s="42"/>
      <c r="I138" s="53">
        <f>IF(C138&lt;&gt;"",IF(H138="Internacional",0.5,0.25)*(IF(E138&lt;=4,1,IF(E138=5,0.8,IF(E138=6,0.6,0.5)))),0)</f>
        <v>0</v>
      </c>
      <c r="J138" s="44">
        <v>1</v>
      </c>
      <c r="K138" s="53">
        <f>+I138*J138</f>
        <v>0</v>
      </c>
      <c r="M138" s="5"/>
      <c r="N138" s="7"/>
      <c r="O138" s="42"/>
      <c r="P138" s="42"/>
      <c r="Q138" s="45"/>
      <c r="R138" s="5"/>
    </row>
    <row r="139" spans="2:18" ht="16.5" thickBot="1" x14ac:dyDescent="0.45">
      <c r="B139" s="7"/>
      <c r="I139" s="53">
        <f>+MIN(SUM(I120:I138),1)</f>
        <v>0</v>
      </c>
      <c r="J139" s="6" t="s">
        <v>96</v>
      </c>
      <c r="K139" s="52">
        <f>+MIN(SUM(K120:K138),1)</f>
        <v>0</v>
      </c>
      <c r="M139" s="5"/>
      <c r="N139" s="7"/>
      <c r="R139" s="5"/>
    </row>
    <row r="140" spans="2:18" x14ac:dyDescent="0.4">
      <c r="B140" s="7"/>
      <c r="M140" s="5"/>
      <c r="N140" s="7"/>
      <c r="R140" s="5"/>
    </row>
    <row r="141" spans="2:18" x14ac:dyDescent="0.4">
      <c r="B141" s="7" t="s">
        <v>95</v>
      </c>
      <c r="C141" t="s">
        <v>94</v>
      </c>
      <c r="M141" s="5"/>
      <c r="N141" s="7"/>
      <c r="R141" s="5"/>
    </row>
    <row r="142" spans="2:18" x14ac:dyDescent="0.4">
      <c r="B142" s="7"/>
      <c r="C142" s="13" t="s">
        <v>66</v>
      </c>
      <c r="D142" s="13" t="s">
        <v>52</v>
      </c>
      <c r="E142" s="13" t="s">
        <v>2</v>
      </c>
      <c r="F142" s="13" t="s">
        <v>13</v>
      </c>
      <c r="G142" s="13" t="s">
        <v>9</v>
      </c>
      <c r="M142" s="5"/>
      <c r="N142" s="7"/>
      <c r="O142" s="13" t="s">
        <v>125</v>
      </c>
      <c r="P142" s="13" t="s">
        <v>126</v>
      </c>
      <c r="Q142" s="13" t="s">
        <v>196</v>
      </c>
      <c r="R142" s="5"/>
    </row>
    <row r="143" spans="2:18" x14ac:dyDescent="0.4">
      <c r="B143" s="7"/>
      <c r="C143" s="42"/>
      <c r="D143" s="50"/>
      <c r="E143" s="42"/>
      <c r="F143" s="42"/>
      <c r="G143" s="45"/>
      <c r="M143" s="5"/>
      <c r="N143" s="7"/>
      <c r="O143" s="42"/>
      <c r="P143" s="42"/>
      <c r="Q143" s="45"/>
      <c r="R143" s="5"/>
    </row>
    <row r="144" spans="2:18" x14ac:dyDescent="0.4">
      <c r="B144" s="7"/>
      <c r="C144" s="42"/>
      <c r="D144" s="50"/>
      <c r="E144" s="42"/>
      <c r="F144" s="42"/>
      <c r="G144" s="45"/>
      <c r="M144" s="5"/>
      <c r="N144" s="7"/>
      <c r="O144" s="42"/>
      <c r="P144" s="42"/>
      <c r="Q144" s="45"/>
      <c r="R144" s="5"/>
    </row>
    <row r="145" spans="2:18" x14ac:dyDescent="0.4">
      <c r="B145" s="7"/>
      <c r="C145" s="42"/>
      <c r="D145" s="50"/>
      <c r="E145" s="42"/>
      <c r="F145" s="42"/>
      <c r="G145" s="45"/>
      <c r="M145" s="5"/>
      <c r="N145" s="7"/>
      <c r="O145" s="42"/>
      <c r="P145" s="42"/>
      <c r="Q145" s="45"/>
      <c r="R145" s="5"/>
    </row>
    <row r="146" spans="2:18" x14ac:dyDescent="0.4">
      <c r="B146" s="7"/>
      <c r="C146" s="42"/>
      <c r="D146" s="50"/>
      <c r="E146" s="42"/>
      <c r="F146" s="42"/>
      <c r="G146" s="45"/>
      <c r="M146" s="5"/>
      <c r="N146" s="7"/>
      <c r="O146" s="42"/>
      <c r="P146" s="42"/>
      <c r="Q146" s="45"/>
      <c r="R146" s="5"/>
    </row>
    <row r="147" spans="2:18" x14ac:dyDescent="0.4">
      <c r="B147" s="7"/>
      <c r="C147" s="42"/>
      <c r="D147" s="50"/>
      <c r="E147" s="42"/>
      <c r="F147" s="42"/>
      <c r="G147" s="45"/>
      <c r="M147" s="5"/>
      <c r="N147" s="7"/>
      <c r="O147" s="42"/>
      <c r="P147" s="42"/>
      <c r="Q147" s="45"/>
      <c r="R147" s="5"/>
    </row>
    <row r="148" spans="2:18" x14ac:dyDescent="0.4">
      <c r="B148" s="7"/>
      <c r="C148" s="42"/>
      <c r="D148" s="50"/>
      <c r="E148" s="42"/>
      <c r="F148" s="42"/>
      <c r="G148" s="45"/>
      <c r="M148" s="5"/>
      <c r="N148" s="7"/>
      <c r="O148" s="42"/>
      <c r="P148" s="42"/>
      <c r="Q148" s="45"/>
      <c r="R148" s="5"/>
    </row>
    <row r="149" spans="2:18" x14ac:dyDescent="0.4">
      <c r="B149" s="7"/>
      <c r="C149" s="42"/>
      <c r="D149" s="50"/>
      <c r="E149" s="42"/>
      <c r="F149" s="42"/>
      <c r="G149" s="45"/>
      <c r="M149" s="5"/>
      <c r="N149" s="7"/>
      <c r="O149" s="42"/>
      <c r="P149" s="42"/>
      <c r="Q149" s="45"/>
      <c r="R149" s="5"/>
    </row>
    <row r="150" spans="2:18" x14ac:dyDescent="0.4">
      <c r="B150" s="7"/>
      <c r="C150" s="42"/>
      <c r="D150" s="50"/>
      <c r="E150" s="42"/>
      <c r="F150" s="42"/>
      <c r="G150" s="45"/>
      <c r="M150" s="5"/>
      <c r="N150" s="7"/>
      <c r="O150" s="42"/>
      <c r="P150" s="42"/>
      <c r="Q150" s="45"/>
      <c r="R150" s="5"/>
    </row>
    <row r="151" spans="2:18" x14ac:dyDescent="0.4">
      <c r="B151" s="7"/>
      <c r="C151" s="42"/>
      <c r="D151" s="50"/>
      <c r="E151" s="42"/>
      <c r="F151" s="42"/>
      <c r="G151" s="45"/>
      <c r="M151" s="5"/>
      <c r="N151" s="7"/>
      <c r="O151" s="42"/>
      <c r="P151" s="42"/>
      <c r="Q151" s="45"/>
      <c r="R151" s="5"/>
    </row>
    <row r="152" spans="2:18" x14ac:dyDescent="0.4">
      <c r="B152" s="7"/>
      <c r="C152" s="42"/>
      <c r="D152" s="50"/>
      <c r="E152" s="42"/>
      <c r="F152" s="42"/>
      <c r="G152" s="45"/>
      <c r="M152" s="5"/>
      <c r="N152" s="7"/>
      <c r="O152" s="42"/>
      <c r="P152" s="42"/>
      <c r="Q152" s="45"/>
      <c r="R152" s="5"/>
    </row>
    <row r="153" spans="2:18" x14ac:dyDescent="0.4">
      <c r="B153" s="7"/>
      <c r="C153" s="42"/>
      <c r="D153" s="50"/>
      <c r="E153" s="42"/>
      <c r="F153" s="42"/>
      <c r="G153" s="45"/>
      <c r="M153" s="5"/>
      <c r="N153" s="7"/>
      <c r="O153" s="42"/>
      <c r="P153" s="42"/>
      <c r="Q153" s="45"/>
      <c r="R153" s="5"/>
    </row>
    <row r="154" spans="2:18" x14ac:dyDescent="0.4">
      <c r="B154" s="7"/>
      <c r="C154" s="42"/>
      <c r="D154" s="50"/>
      <c r="E154" s="42"/>
      <c r="F154" s="42"/>
      <c r="G154" s="45"/>
      <c r="M154" s="5"/>
      <c r="N154" s="7"/>
      <c r="O154" s="42"/>
      <c r="P154" s="42"/>
      <c r="Q154" s="45"/>
      <c r="R154" s="5"/>
    </row>
    <row r="155" spans="2:18" x14ac:dyDescent="0.4">
      <c r="B155" s="7"/>
      <c r="C155" s="42"/>
      <c r="D155" s="50"/>
      <c r="E155" s="42"/>
      <c r="F155" s="42"/>
      <c r="G155" s="45"/>
      <c r="M155" s="5"/>
      <c r="N155" s="7"/>
      <c r="O155" s="42"/>
      <c r="P155" s="42"/>
      <c r="Q155" s="45"/>
      <c r="R155" s="5"/>
    </row>
    <row r="156" spans="2:18" x14ac:dyDescent="0.4">
      <c r="B156" s="7"/>
      <c r="C156" s="42"/>
      <c r="D156" s="50"/>
      <c r="E156" s="42"/>
      <c r="F156" s="42"/>
      <c r="G156" s="45"/>
      <c r="M156" s="5"/>
      <c r="N156" s="7"/>
      <c r="O156" s="42"/>
      <c r="P156" s="42"/>
      <c r="Q156" s="45"/>
      <c r="R156" s="5"/>
    </row>
    <row r="157" spans="2:18" x14ac:dyDescent="0.4">
      <c r="B157" s="7"/>
      <c r="C157" s="42"/>
      <c r="D157" s="50"/>
      <c r="E157" s="42"/>
      <c r="F157" s="42"/>
      <c r="G157" s="45"/>
      <c r="M157" s="5"/>
      <c r="N157" s="7"/>
      <c r="O157" s="42"/>
      <c r="P157" s="42"/>
      <c r="Q157" s="45"/>
      <c r="R157" s="5"/>
    </row>
    <row r="158" spans="2:18" x14ac:dyDescent="0.4">
      <c r="B158" s="7"/>
      <c r="C158" s="42"/>
      <c r="D158" s="50"/>
      <c r="E158" s="42"/>
      <c r="F158" s="42"/>
      <c r="G158" s="45"/>
      <c r="M158" s="5"/>
      <c r="N158" s="7"/>
      <c r="O158" s="42"/>
      <c r="P158" s="42"/>
      <c r="Q158" s="45"/>
      <c r="R158" s="5"/>
    </row>
    <row r="159" spans="2:18" x14ac:dyDescent="0.4">
      <c r="B159" s="7"/>
      <c r="C159" s="42"/>
      <c r="D159" s="50"/>
      <c r="E159" s="42"/>
      <c r="F159" s="42"/>
      <c r="G159" s="45"/>
      <c r="M159" s="5"/>
      <c r="N159" s="7"/>
      <c r="O159" s="42"/>
      <c r="P159" s="42"/>
      <c r="Q159" s="45"/>
      <c r="R159" s="5"/>
    </row>
    <row r="160" spans="2:18" x14ac:dyDescent="0.4">
      <c r="B160" s="7"/>
      <c r="C160" s="42"/>
      <c r="D160" s="50"/>
      <c r="E160" s="42"/>
      <c r="F160" s="42"/>
      <c r="G160" s="45"/>
      <c r="M160" s="5"/>
      <c r="N160" s="7"/>
      <c r="O160" s="42"/>
      <c r="P160" s="42"/>
      <c r="Q160" s="45"/>
      <c r="R160" s="5"/>
    </row>
    <row r="161" spans="2:18" ht="16.5" thickBot="1" x14ac:dyDescent="0.45">
      <c r="B161" s="7"/>
      <c r="C161" s="42"/>
      <c r="D161" s="50"/>
      <c r="E161" s="42"/>
      <c r="F161" s="42"/>
      <c r="G161" s="47"/>
      <c r="M161" s="5"/>
      <c r="N161" s="7"/>
      <c r="O161" s="42"/>
      <c r="P161" s="42"/>
      <c r="Q161" s="45"/>
      <c r="R161" s="5"/>
    </row>
    <row r="162" spans="2:18" ht="16.5" thickBot="1" x14ac:dyDescent="0.45">
      <c r="B162" s="7"/>
      <c r="F162" s="6" t="s">
        <v>93</v>
      </c>
      <c r="G162" s="52">
        <f>+MIN(1,SUM(G143:G161))</f>
        <v>0</v>
      </c>
      <c r="M162" s="5"/>
      <c r="N162" s="7"/>
      <c r="R162" s="5"/>
    </row>
    <row r="163" spans="2:18" x14ac:dyDescent="0.4">
      <c r="B163" s="7"/>
      <c r="M163" s="5"/>
      <c r="N163" s="7"/>
      <c r="R163" s="5"/>
    </row>
    <row r="164" spans="2:18" x14ac:dyDescent="0.4">
      <c r="B164" s="7" t="s">
        <v>92</v>
      </c>
      <c r="C164" t="s">
        <v>91</v>
      </c>
      <c r="M164" s="5"/>
      <c r="N164" s="7"/>
      <c r="R164" s="5"/>
    </row>
    <row r="165" spans="2:18" x14ac:dyDescent="0.4">
      <c r="B165" s="7"/>
      <c r="C165" s="13" t="s">
        <v>90</v>
      </c>
      <c r="D165" s="13" t="s">
        <v>25</v>
      </c>
      <c r="E165" s="13" t="s">
        <v>24</v>
      </c>
      <c r="F165" s="13" t="s">
        <v>9</v>
      </c>
      <c r="G165" s="13" t="s">
        <v>190</v>
      </c>
      <c r="H165" s="13" t="s">
        <v>9</v>
      </c>
      <c r="M165" s="5"/>
      <c r="N165" s="7"/>
      <c r="O165" s="13" t="s">
        <v>125</v>
      </c>
      <c r="P165" s="13" t="s">
        <v>126</v>
      </c>
      <c r="Q165" s="13" t="s">
        <v>196</v>
      </c>
      <c r="R165" s="5"/>
    </row>
    <row r="166" spans="2:18" x14ac:dyDescent="0.4">
      <c r="B166" s="7"/>
      <c r="C166" s="42"/>
      <c r="D166" s="46"/>
      <c r="E166" s="42"/>
      <c r="F166" s="53">
        <f>E166/100</f>
        <v>0</v>
      </c>
      <c r="G166" s="44">
        <v>1</v>
      </c>
      <c r="H166" s="53">
        <f>+F166*G166</f>
        <v>0</v>
      </c>
      <c r="M166" s="5"/>
      <c r="N166" s="7"/>
      <c r="O166" s="42"/>
      <c r="P166" s="42"/>
      <c r="Q166" s="45"/>
      <c r="R166" s="5"/>
    </row>
    <row r="167" spans="2:18" x14ac:dyDescent="0.4">
      <c r="B167" s="7"/>
      <c r="C167" s="42"/>
      <c r="D167" s="46"/>
      <c r="E167" s="42"/>
      <c r="F167" s="53">
        <f t="shared" ref="F167:F207" si="16">E167/100</f>
        <v>0</v>
      </c>
      <c r="G167" s="44">
        <v>1</v>
      </c>
      <c r="H167" s="53">
        <f t="shared" ref="H167:H207" si="17">+F167*G167</f>
        <v>0</v>
      </c>
      <c r="M167" s="5"/>
      <c r="N167" s="7"/>
      <c r="O167" s="42"/>
      <c r="P167" s="42"/>
      <c r="Q167" s="45"/>
      <c r="R167" s="5"/>
    </row>
    <row r="168" spans="2:18" x14ac:dyDescent="0.4">
      <c r="B168" s="7"/>
      <c r="C168" s="42"/>
      <c r="D168" s="46"/>
      <c r="E168" s="42"/>
      <c r="F168" s="53">
        <f t="shared" si="16"/>
        <v>0</v>
      </c>
      <c r="G168" s="44">
        <v>1</v>
      </c>
      <c r="H168" s="53">
        <f t="shared" si="17"/>
        <v>0</v>
      </c>
      <c r="M168" s="5"/>
      <c r="N168" s="7"/>
      <c r="O168" s="42"/>
      <c r="P168" s="42"/>
      <c r="Q168" s="45"/>
      <c r="R168" s="5"/>
    </row>
    <row r="169" spans="2:18" x14ac:dyDescent="0.4">
      <c r="B169" s="7"/>
      <c r="C169" s="42"/>
      <c r="D169" s="46"/>
      <c r="E169" s="42"/>
      <c r="F169" s="53">
        <f t="shared" si="16"/>
        <v>0</v>
      </c>
      <c r="G169" s="44">
        <v>1</v>
      </c>
      <c r="H169" s="53">
        <f t="shared" si="17"/>
        <v>0</v>
      </c>
      <c r="M169" s="5"/>
      <c r="N169" s="7"/>
      <c r="O169" s="42"/>
      <c r="P169" s="42"/>
      <c r="Q169" s="45"/>
      <c r="R169" s="5"/>
    </row>
    <row r="170" spans="2:18" x14ac:dyDescent="0.4">
      <c r="B170" s="7"/>
      <c r="C170" s="42"/>
      <c r="D170" s="46"/>
      <c r="E170" s="42"/>
      <c r="F170" s="53">
        <f t="shared" si="16"/>
        <v>0</v>
      </c>
      <c r="G170" s="44">
        <v>1</v>
      </c>
      <c r="H170" s="53">
        <f t="shared" si="17"/>
        <v>0</v>
      </c>
      <c r="M170" s="5"/>
      <c r="N170" s="7"/>
      <c r="O170" s="42"/>
      <c r="P170" s="42"/>
      <c r="Q170" s="45"/>
      <c r="R170" s="5"/>
    </row>
    <row r="171" spans="2:18" x14ac:dyDescent="0.4">
      <c r="B171" s="7"/>
      <c r="C171" s="42"/>
      <c r="D171" s="46"/>
      <c r="E171" s="42"/>
      <c r="F171" s="53">
        <f t="shared" si="16"/>
        <v>0</v>
      </c>
      <c r="G171" s="44">
        <v>1</v>
      </c>
      <c r="H171" s="53">
        <f t="shared" si="17"/>
        <v>0</v>
      </c>
      <c r="M171" s="5"/>
      <c r="N171" s="7"/>
      <c r="O171" s="42"/>
      <c r="P171" s="42"/>
      <c r="Q171" s="45"/>
      <c r="R171" s="5"/>
    </row>
    <row r="172" spans="2:18" x14ac:dyDescent="0.4">
      <c r="B172" s="7"/>
      <c r="C172" s="42"/>
      <c r="D172" s="46"/>
      <c r="E172" s="42"/>
      <c r="F172" s="53">
        <f t="shared" si="16"/>
        <v>0</v>
      </c>
      <c r="G172" s="44">
        <v>1</v>
      </c>
      <c r="H172" s="53">
        <f t="shared" si="17"/>
        <v>0</v>
      </c>
      <c r="M172" s="5"/>
      <c r="N172" s="7"/>
      <c r="O172" s="42"/>
      <c r="P172" s="42"/>
      <c r="Q172" s="45"/>
      <c r="R172" s="5"/>
    </row>
    <row r="173" spans="2:18" x14ac:dyDescent="0.4">
      <c r="B173" s="7"/>
      <c r="C173" s="42"/>
      <c r="D173" s="46"/>
      <c r="E173" s="42"/>
      <c r="F173" s="53">
        <f t="shared" si="16"/>
        <v>0</v>
      </c>
      <c r="G173" s="44">
        <v>1</v>
      </c>
      <c r="H173" s="53">
        <f t="shared" si="17"/>
        <v>0</v>
      </c>
      <c r="M173" s="5"/>
      <c r="N173" s="7"/>
      <c r="O173" s="42"/>
      <c r="P173" s="42"/>
      <c r="Q173" s="45"/>
      <c r="R173" s="5"/>
    </row>
    <row r="174" spans="2:18" x14ac:dyDescent="0.4">
      <c r="B174" s="7"/>
      <c r="C174" s="42"/>
      <c r="D174" s="46"/>
      <c r="E174" s="42"/>
      <c r="F174" s="53">
        <f t="shared" ref="F174:F204" si="18">E174/100</f>
        <v>0</v>
      </c>
      <c r="G174" s="44">
        <v>1</v>
      </c>
      <c r="H174" s="53">
        <f t="shared" ref="H174:H204" si="19">+F174*G174</f>
        <v>0</v>
      </c>
      <c r="M174" s="5"/>
      <c r="N174" s="7"/>
      <c r="O174" s="42"/>
      <c r="P174" s="42"/>
      <c r="Q174" s="45"/>
      <c r="R174" s="5"/>
    </row>
    <row r="175" spans="2:18" x14ac:dyDescent="0.4">
      <c r="B175" s="7"/>
      <c r="C175" s="42"/>
      <c r="D175" s="46"/>
      <c r="E175" s="42"/>
      <c r="F175" s="53">
        <f t="shared" si="18"/>
        <v>0</v>
      </c>
      <c r="G175" s="44">
        <v>1</v>
      </c>
      <c r="H175" s="53">
        <f t="shared" si="19"/>
        <v>0</v>
      </c>
      <c r="M175" s="5"/>
      <c r="N175" s="7"/>
      <c r="O175" s="42"/>
      <c r="P175" s="42"/>
      <c r="Q175" s="45"/>
      <c r="R175" s="5"/>
    </row>
    <row r="176" spans="2:18" x14ac:dyDescent="0.4">
      <c r="B176" s="7"/>
      <c r="C176" s="42"/>
      <c r="D176" s="46"/>
      <c r="E176" s="42"/>
      <c r="F176" s="53">
        <f t="shared" si="18"/>
        <v>0</v>
      </c>
      <c r="G176" s="44">
        <v>1</v>
      </c>
      <c r="H176" s="53">
        <f t="shared" si="19"/>
        <v>0</v>
      </c>
      <c r="M176" s="5"/>
      <c r="N176" s="7"/>
      <c r="O176" s="42"/>
      <c r="P176" s="42"/>
      <c r="Q176" s="45"/>
      <c r="R176" s="5"/>
    </row>
    <row r="177" spans="2:18" x14ac:dyDescent="0.4">
      <c r="B177" s="7"/>
      <c r="C177" s="42"/>
      <c r="D177" s="46"/>
      <c r="E177" s="42"/>
      <c r="F177" s="53">
        <f t="shared" si="18"/>
        <v>0</v>
      </c>
      <c r="G177" s="44">
        <v>1</v>
      </c>
      <c r="H177" s="53">
        <f t="shared" si="19"/>
        <v>0</v>
      </c>
      <c r="M177" s="5"/>
      <c r="N177" s="7"/>
      <c r="O177" s="42"/>
      <c r="P177" s="42"/>
      <c r="Q177" s="45"/>
      <c r="R177" s="5"/>
    </row>
    <row r="178" spans="2:18" x14ac:dyDescent="0.4">
      <c r="B178" s="7"/>
      <c r="C178" s="42"/>
      <c r="D178" s="46"/>
      <c r="E178" s="42"/>
      <c r="F178" s="53">
        <f t="shared" si="18"/>
        <v>0</v>
      </c>
      <c r="G178" s="44">
        <v>1</v>
      </c>
      <c r="H178" s="53">
        <f t="shared" si="19"/>
        <v>0</v>
      </c>
      <c r="M178" s="5"/>
      <c r="N178" s="7"/>
      <c r="O178" s="42"/>
      <c r="P178" s="42"/>
      <c r="Q178" s="45"/>
      <c r="R178" s="5"/>
    </row>
    <row r="179" spans="2:18" x14ac:dyDescent="0.4">
      <c r="B179" s="7"/>
      <c r="C179" s="42"/>
      <c r="D179" s="46"/>
      <c r="E179" s="42"/>
      <c r="F179" s="53">
        <f t="shared" si="18"/>
        <v>0</v>
      </c>
      <c r="G179" s="44">
        <v>1</v>
      </c>
      <c r="H179" s="53">
        <f t="shared" si="19"/>
        <v>0</v>
      </c>
      <c r="M179" s="5"/>
      <c r="N179" s="7"/>
      <c r="O179" s="42"/>
      <c r="P179" s="42"/>
      <c r="Q179" s="45"/>
      <c r="R179" s="5"/>
    </row>
    <row r="180" spans="2:18" x14ac:dyDescent="0.4">
      <c r="B180" s="7"/>
      <c r="C180" s="42"/>
      <c r="D180" s="46"/>
      <c r="E180" s="42"/>
      <c r="F180" s="53">
        <f t="shared" si="18"/>
        <v>0</v>
      </c>
      <c r="G180" s="44">
        <v>1</v>
      </c>
      <c r="H180" s="53">
        <f t="shared" si="19"/>
        <v>0</v>
      </c>
      <c r="M180" s="5"/>
      <c r="N180" s="7"/>
      <c r="O180" s="42"/>
      <c r="P180" s="42"/>
      <c r="Q180" s="45"/>
      <c r="R180" s="5"/>
    </row>
    <row r="181" spans="2:18" x14ac:dyDescent="0.4">
      <c r="B181" s="7"/>
      <c r="C181" s="42"/>
      <c r="D181" s="46"/>
      <c r="E181" s="42"/>
      <c r="F181" s="53">
        <f t="shared" si="18"/>
        <v>0</v>
      </c>
      <c r="G181" s="44">
        <v>1</v>
      </c>
      <c r="H181" s="53">
        <f t="shared" si="19"/>
        <v>0</v>
      </c>
      <c r="M181" s="5"/>
      <c r="N181" s="7"/>
      <c r="O181" s="42"/>
      <c r="P181" s="42"/>
      <c r="Q181" s="45"/>
      <c r="R181" s="5"/>
    </row>
    <row r="182" spans="2:18" x14ac:dyDescent="0.4">
      <c r="B182" s="7"/>
      <c r="C182" s="42"/>
      <c r="D182" s="46"/>
      <c r="E182" s="42"/>
      <c r="F182" s="53">
        <f t="shared" si="18"/>
        <v>0</v>
      </c>
      <c r="G182" s="44">
        <v>1</v>
      </c>
      <c r="H182" s="53">
        <f t="shared" si="19"/>
        <v>0</v>
      </c>
      <c r="M182" s="5"/>
      <c r="N182" s="7"/>
      <c r="O182" s="42"/>
      <c r="P182" s="42"/>
      <c r="Q182" s="45"/>
      <c r="R182" s="5"/>
    </row>
    <row r="183" spans="2:18" x14ac:dyDescent="0.4">
      <c r="B183" s="7"/>
      <c r="C183" s="42"/>
      <c r="D183" s="46"/>
      <c r="E183" s="42"/>
      <c r="F183" s="53">
        <f t="shared" si="18"/>
        <v>0</v>
      </c>
      <c r="G183" s="44">
        <v>1</v>
      </c>
      <c r="H183" s="53">
        <f t="shared" si="19"/>
        <v>0</v>
      </c>
      <c r="M183" s="5"/>
      <c r="N183" s="7"/>
      <c r="O183" s="42"/>
      <c r="P183" s="42"/>
      <c r="Q183" s="45"/>
      <c r="R183" s="5"/>
    </row>
    <row r="184" spans="2:18" x14ac:dyDescent="0.4">
      <c r="B184" s="7"/>
      <c r="C184" s="42"/>
      <c r="D184" s="46"/>
      <c r="E184" s="42"/>
      <c r="F184" s="53">
        <f t="shared" si="18"/>
        <v>0</v>
      </c>
      <c r="G184" s="44">
        <v>1</v>
      </c>
      <c r="H184" s="53">
        <f t="shared" si="19"/>
        <v>0</v>
      </c>
      <c r="M184" s="5"/>
      <c r="N184" s="7"/>
      <c r="O184" s="42"/>
      <c r="P184" s="42"/>
      <c r="Q184" s="45"/>
      <c r="R184" s="5"/>
    </row>
    <row r="185" spans="2:18" x14ac:dyDescent="0.4">
      <c r="B185" s="7"/>
      <c r="C185" s="42"/>
      <c r="D185" s="46"/>
      <c r="E185" s="42"/>
      <c r="F185" s="53">
        <f t="shared" si="18"/>
        <v>0</v>
      </c>
      <c r="G185" s="44">
        <v>1</v>
      </c>
      <c r="H185" s="53">
        <f t="shared" si="19"/>
        <v>0</v>
      </c>
      <c r="M185" s="5"/>
      <c r="N185" s="7"/>
      <c r="O185" s="42"/>
      <c r="P185" s="42"/>
      <c r="Q185" s="45"/>
      <c r="R185" s="5"/>
    </row>
    <row r="186" spans="2:18" x14ac:dyDescent="0.4">
      <c r="B186" s="7"/>
      <c r="C186" s="42"/>
      <c r="D186" s="46"/>
      <c r="E186" s="42"/>
      <c r="F186" s="53">
        <f t="shared" si="18"/>
        <v>0</v>
      </c>
      <c r="G186" s="44">
        <v>1</v>
      </c>
      <c r="H186" s="53">
        <f t="shared" si="19"/>
        <v>0</v>
      </c>
      <c r="M186" s="5"/>
      <c r="N186" s="7"/>
      <c r="O186" s="42"/>
      <c r="P186" s="42"/>
      <c r="Q186" s="45"/>
      <c r="R186" s="5"/>
    </row>
    <row r="187" spans="2:18" x14ac:dyDescent="0.4">
      <c r="B187" s="7"/>
      <c r="C187" s="42"/>
      <c r="D187" s="46"/>
      <c r="E187" s="42"/>
      <c r="F187" s="53">
        <f t="shared" si="18"/>
        <v>0</v>
      </c>
      <c r="G187" s="44">
        <v>1</v>
      </c>
      <c r="H187" s="53">
        <f t="shared" si="19"/>
        <v>0</v>
      </c>
      <c r="M187" s="5"/>
      <c r="N187" s="7"/>
      <c r="O187" s="42"/>
      <c r="P187" s="42"/>
      <c r="Q187" s="45"/>
      <c r="R187" s="5"/>
    </row>
    <row r="188" spans="2:18" x14ac:dyDescent="0.4">
      <c r="B188" s="7"/>
      <c r="C188" s="42"/>
      <c r="D188" s="46"/>
      <c r="E188" s="42"/>
      <c r="F188" s="53">
        <f t="shared" si="18"/>
        <v>0</v>
      </c>
      <c r="G188" s="44">
        <v>1</v>
      </c>
      <c r="H188" s="53">
        <f t="shared" si="19"/>
        <v>0</v>
      </c>
      <c r="M188" s="5"/>
      <c r="N188" s="7"/>
      <c r="O188" s="42"/>
      <c r="P188" s="42"/>
      <c r="Q188" s="45"/>
      <c r="R188" s="5"/>
    </row>
    <row r="189" spans="2:18" x14ac:dyDescent="0.4">
      <c r="B189" s="7"/>
      <c r="C189" s="42"/>
      <c r="D189" s="46"/>
      <c r="E189" s="42"/>
      <c r="F189" s="53">
        <f t="shared" si="18"/>
        <v>0</v>
      </c>
      <c r="G189" s="44">
        <v>1</v>
      </c>
      <c r="H189" s="53">
        <f t="shared" si="19"/>
        <v>0</v>
      </c>
      <c r="M189" s="5"/>
      <c r="N189" s="7"/>
      <c r="O189" s="42"/>
      <c r="P189" s="42"/>
      <c r="Q189" s="45"/>
      <c r="R189" s="5"/>
    </row>
    <row r="190" spans="2:18" x14ac:dyDescent="0.4">
      <c r="B190" s="7"/>
      <c r="C190" s="42"/>
      <c r="D190" s="46"/>
      <c r="E190" s="42"/>
      <c r="F190" s="53">
        <f t="shared" si="18"/>
        <v>0</v>
      </c>
      <c r="G190" s="44">
        <v>1</v>
      </c>
      <c r="H190" s="53">
        <f t="shared" si="19"/>
        <v>0</v>
      </c>
      <c r="M190" s="5"/>
      <c r="N190" s="7"/>
      <c r="O190" s="42"/>
      <c r="P190" s="42"/>
      <c r="Q190" s="45"/>
      <c r="R190" s="5"/>
    </row>
    <row r="191" spans="2:18" x14ac:dyDescent="0.4">
      <c r="B191" s="7"/>
      <c r="C191" s="42"/>
      <c r="D191" s="46"/>
      <c r="E191" s="42"/>
      <c r="F191" s="53">
        <f t="shared" si="18"/>
        <v>0</v>
      </c>
      <c r="G191" s="44">
        <v>1</v>
      </c>
      <c r="H191" s="53">
        <f t="shared" si="19"/>
        <v>0</v>
      </c>
      <c r="M191" s="5"/>
      <c r="N191" s="7"/>
      <c r="O191" s="42"/>
      <c r="P191" s="42"/>
      <c r="Q191" s="45"/>
      <c r="R191" s="5"/>
    </row>
    <row r="192" spans="2:18" x14ac:dyDescent="0.4">
      <c r="B192" s="7"/>
      <c r="C192" s="42"/>
      <c r="D192" s="46"/>
      <c r="E192" s="42"/>
      <c r="F192" s="53">
        <f t="shared" si="18"/>
        <v>0</v>
      </c>
      <c r="G192" s="44">
        <v>1</v>
      </c>
      <c r="H192" s="53">
        <f t="shared" si="19"/>
        <v>0</v>
      </c>
      <c r="M192" s="5"/>
      <c r="N192" s="7"/>
      <c r="O192" s="42"/>
      <c r="P192" s="42"/>
      <c r="Q192" s="45"/>
      <c r="R192" s="5"/>
    </row>
    <row r="193" spans="2:18" x14ac:dyDescent="0.4">
      <c r="B193" s="7"/>
      <c r="C193" s="42"/>
      <c r="D193" s="46"/>
      <c r="E193" s="42"/>
      <c r="F193" s="53">
        <f t="shared" si="18"/>
        <v>0</v>
      </c>
      <c r="G193" s="44">
        <v>1</v>
      </c>
      <c r="H193" s="53">
        <f t="shared" si="19"/>
        <v>0</v>
      </c>
      <c r="M193" s="5"/>
      <c r="N193" s="7"/>
      <c r="O193" s="42"/>
      <c r="P193" s="42"/>
      <c r="Q193" s="45"/>
      <c r="R193" s="5"/>
    </row>
    <row r="194" spans="2:18" x14ac:dyDescent="0.4">
      <c r="B194" s="7"/>
      <c r="C194" s="42"/>
      <c r="D194" s="46"/>
      <c r="E194" s="42"/>
      <c r="F194" s="53">
        <f t="shared" si="18"/>
        <v>0</v>
      </c>
      <c r="G194" s="44">
        <v>1</v>
      </c>
      <c r="H194" s="53">
        <f t="shared" si="19"/>
        <v>0</v>
      </c>
      <c r="M194" s="5"/>
      <c r="N194" s="7"/>
      <c r="O194" s="42"/>
      <c r="P194" s="42"/>
      <c r="Q194" s="45"/>
      <c r="R194" s="5"/>
    </row>
    <row r="195" spans="2:18" x14ac:dyDescent="0.4">
      <c r="B195" s="7"/>
      <c r="C195" s="42"/>
      <c r="D195" s="46"/>
      <c r="E195" s="42"/>
      <c r="F195" s="53">
        <f t="shared" si="18"/>
        <v>0</v>
      </c>
      <c r="G195" s="44">
        <v>1</v>
      </c>
      <c r="H195" s="53">
        <f t="shared" si="19"/>
        <v>0</v>
      </c>
      <c r="M195" s="5"/>
      <c r="N195" s="7"/>
      <c r="O195" s="42"/>
      <c r="P195" s="42"/>
      <c r="Q195" s="45"/>
      <c r="R195" s="5"/>
    </row>
    <row r="196" spans="2:18" x14ac:dyDescent="0.4">
      <c r="B196" s="7"/>
      <c r="C196" s="42"/>
      <c r="D196" s="46"/>
      <c r="E196" s="42"/>
      <c r="F196" s="53">
        <f t="shared" si="18"/>
        <v>0</v>
      </c>
      <c r="G196" s="44">
        <v>1</v>
      </c>
      <c r="H196" s="53">
        <f t="shared" si="19"/>
        <v>0</v>
      </c>
      <c r="M196" s="5"/>
      <c r="N196" s="7"/>
      <c r="O196" s="42"/>
      <c r="P196" s="42"/>
      <c r="Q196" s="45"/>
      <c r="R196" s="5"/>
    </row>
    <row r="197" spans="2:18" x14ac:dyDescent="0.4">
      <c r="B197" s="7"/>
      <c r="C197" s="42"/>
      <c r="D197" s="46"/>
      <c r="E197" s="42"/>
      <c r="F197" s="53">
        <f t="shared" si="18"/>
        <v>0</v>
      </c>
      <c r="G197" s="44">
        <v>1</v>
      </c>
      <c r="H197" s="53">
        <f t="shared" si="19"/>
        <v>0</v>
      </c>
      <c r="M197" s="5"/>
      <c r="N197" s="7"/>
      <c r="O197" s="42"/>
      <c r="P197" s="42"/>
      <c r="Q197" s="45"/>
      <c r="R197" s="5"/>
    </row>
    <row r="198" spans="2:18" x14ac:dyDescent="0.4">
      <c r="B198" s="7"/>
      <c r="C198" s="42"/>
      <c r="D198" s="46"/>
      <c r="E198" s="42"/>
      <c r="F198" s="53">
        <f t="shared" si="18"/>
        <v>0</v>
      </c>
      <c r="G198" s="44">
        <v>1</v>
      </c>
      <c r="H198" s="53">
        <f t="shared" si="19"/>
        <v>0</v>
      </c>
      <c r="M198" s="5"/>
      <c r="N198" s="7"/>
      <c r="O198" s="42"/>
      <c r="P198" s="42"/>
      <c r="Q198" s="45"/>
      <c r="R198" s="5"/>
    </row>
    <row r="199" spans="2:18" x14ac:dyDescent="0.4">
      <c r="B199" s="7"/>
      <c r="C199" s="42"/>
      <c r="D199" s="46"/>
      <c r="E199" s="42"/>
      <c r="F199" s="53">
        <f t="shared" si="18"/>
        <v>0</v>
      </c>
      <c r="G199" s="44">
        <v>1</v>
      </c>
      <c r="H199" s="53">
        <f t="shared" si="19"/>
        <v>0</v>
      </c>
      <c r="M199" s="5"/>
      <c r="N199" s="7"/>
      <c r="O199" s="42"/>
      <c r="P199" s="42"/>
      <c r="Q199" s="45"/>
      <c r="R199" s="5"/>
    </row>
    <row r="200" spans="2:18" x14ac:dyDescent="0.4">
      <c r="B200" s="7"/>
      <c r="C200" s="42"/>
      <c r="D200" s="46"/>
      <c r="E200" s="42"/>
      <c r="F200" s="53">
        <f t="shared" si="18"/>
        <v>0</v>
      </c>
      <c r="G200" s="44">
        <v>1</v>
      </c>
      <c r="H200" s="53">
        <f t="shared" si="19"/>
        <v>0</v>
      </c>
      <c r="M200" s="5"/>
      <c r="N200" s="7"/>
      <c r="O200" s="42"/>
      <c r="P200" s="42"/>
      <c r="Q200" s="45"/>
      <c r="R200" s="5"/>
    </row>
    <row r="201" spans="2:18" x14ac:dyDescent="0.4">
      <c r="B201" s="7"/>
      <c r="C201" s="42"/>
      <c r="D201" s="46"/>
      <c r="E201" s="42"/>
      <c r="F201" s="53">
        <f t="shared" si="18"/>
        <v>0</v>
      </c>
      <c r="G201" s="44">
        <v>1</v>
      </c>
      <c r="H201" s="53">
        <f t="shared" si="19"/>
        <v>0</v>
      </c>
      <c r="M201" s="5"/>
      <c r="N201" s="7"/>
      <c r="O201" s="42"/>
      <c r="P201" s="42"/>
      <c r="Q201" s="45"/>
      <c r="R201" s="5"/>
    </row>
    <row r="202" spans="2:18" x14ac:dyDescent="0.4">
      <c r="B202" s="7"/>
      <c r="C202" s="42"/>
      <c r="D202" s="46"/>
      <c r="E202" s="42"/>
      <c r="F202" s="53">
        <f t="shared" si="18"/>
        <v>0</v>
      </c>
      <c r="G202" s="44">
        <v>1</v>
      </c>
      <c r="H202" s="53">
        <f t="shared" si="19"/>
        <v>0</v>
      </c>
      <c r="M202" s="5"/>
      <c r="N202" s="7"/>
      <c r="O202" s="42"/>
      <c r="P202" s="42"/>
      <c r="Q202" s="45"/>
      <c r="R202" s="5"/>
    </row>
    <row r="203" spans="2:18" x14ac:dyDescent="0.4">
      <c r="B203" s="7"/>
      <c r="C203" s="42"/>
      <c r="D203" s="46"/>
      <c r="E203" s="42"/>
      <c r="F203" s="53">
        <f t="shared" si="18"/>
        <v>0</v>
      </c>
      <c r="G203" s="44">
        <v>1</v>
      </c>
      <c r="H203" s="53">
        <f t="shared" si="19"/>
        <v>0</v>
      </c>
      <c r="M203" s="5"/>
      <c r="N203" s="7"/>
      <c r="O203" s="42"/>
      <c r="P203" s="42"/>
      <c r="Q203" s="45"/>
      <c r="R203" s="5"/>
    </row>
    <row r="204" spans="2:18" x14ac:dyDescent="0.4">
      <c r="B204" s="7"/>
      <c r="C204" s="42"/>
      <c r="D204" s="46"/>
      <c r="E204" s="42"/>
      <c r="F204" s="53">
        <f t="shared" si="18"/>
        <v>0</v>
      </c>
      <c r="G204" s="44">
        <v>1</v>
      </c>
      <c r="H204" s="53">
        <f t="shared" si="19"/>
        <v>0</v>
      </c>
      <c r="M204" s="5"/>
      <c r="N204" s="7"/>
      <c r="O204" s="42"/>
      <c r="P204" s="42"/>
      <c r="Q204" s="45"/>
      <c r="R204" s="5"/>
    </row>
    <row r="205" spans="2:18" x14ac:dyDescent="0.4">
      <c r="B205" s="7"/>
      <c r="C205" s="42"/>
      <c r="D205" s="46"/>
      <c r="E205" s="42"/>
      <c r="F205" s="53">
        <f t="shared" si="16"/>
        <v>0</v>
      </c>
      <c r="G205" s="44">
        <v>1</v>
      </c>
      <c r="H205" s="53">
        <f t="shared" si="17"/>
        <v>0</v>
      </c>
      <c r="M205" s="5"/>
      <c r="N205" s="7"/>
      <c r="O205" s="42"/>
      <c r="P205" s="42"/>
      <c r="Q205" s="45"/>
      <c r="R205" s="5"/>
    </row>
    <row r="206" spans="2:18" x14ac:dyDescent="0.4">
      <c r="B206" s="7"/>
      <c r="C206" s="42"/>
      <c r="D206" s="46"/>
      <c r="E206" s="42"/>
      <c r="F206" s="53">
        <f t="shared" si="16"/>
        <v>0</v>
      </c>
      <c r="G206" s="44">
        <v>1</v>
      </c>
      <c r="H206" s="53">
        <f t="shared" si="17"/>
        <v>0</v>
      </c>
      <c r="M206" s="5"/>
      <c r="N206" s="7"/>
      <c r="O206" s="42"/>
      <c r="P206" s="42"/>
      <c r="Q206" s="45"/>
      <c r="R206" s="5"/>
    </row>
    <row r="207" spans="2:18" ht="16.5" thickBot="1" x14ac:dyDescent="0.45">
      <c r="B207" s="7"/>
      <c r="C207" s="42"/>
      <c r="D207" s="46"/>
      <c r="E207" s="42"/>
      <c r="F207" s="53">
        <f t="shared" si="16"/>
        <v>0</v>
      </c>
      <c r="G207" s="44">
        <v>1</v>
      </c>
      <c r="H207" s="53">
        <f t="shared" si="17"/>
        <v>0</v>
      </c>
      <c r="M207" s="5"/>
      <c r="N207" s="7"/>
      <c r="O207" s="42"/>
      <c r="P207" s="42"/>
      <c r="Q207" s="45"/>
      <c r="R207" s="5"/>
    </row>
    <row r="208" spans="2:18" ht="16.5" thickBot="1" x14ac:dyDescent="0.45">
      <c r="B208" s="7"/>
      <c r="F208" s="53">
        <f>+MIN(SUM(F166:F207),2)</f>
        <v>0</v>
      </c>
      <c r="G208" s="6" t="s">
        <v>89</v>
      </c>
      <c r="H208" s="52">
        <f>+MIN(2,SUM(H166:H207))</f>
        <v>0</v>
      </c>
      <c r="M208" s="5"/>
      <c r="N208" s="7"/>
      <c r="R208" s="5"/>
    </row>
    <row r="209" spans="2:18" ht="16.5" thickBot="1" x14ac:dyDescent="0.45">
      <c r="B209" s="4"/>
      <c r="C209" s="3"/>
      <c r="D209" s="3"/>
      <c r="E209" s="3"/>
      <c r="F209" s="3"/>
      <c r="G209" s="3"/>
      <c r="H209" s="3"/>
      <c r="I209" s="3"/>
      <c r="J209" s="3"/>
      <c r="K209" s="3"/>
      <c r="L209" s="3"/>
      <c r="M209" s="2"/>
      <c r="N209" s="4"/>
      <c r="O209" s="3"/>
      <c r="P209" s="3"/>
      <c r="Q209" s="3"/>
      <c r="R209" s="2"/>
    </row>
    <row r="210" spans="2:18" ht="16.5" thickBot="1" x14ac:dyDescent="0.45"/>
    <row r="211" spans="2:18" x14ac:dyDescent="0.4">
      <c r="B211" s="12" t="s">
        <v>88</v>
      </c>
      <c r="C211" s="18"/>
      <c r="D211" s="18"/>
      <c r="E211" s="18"/>
      <c r="F211" s="18"/>
      <c r="G211" s="18"/>
      <c r="H211" s="18"/>
      <c r="I211" s="18"/>
      <c r="J211" s="18"/>
      <c r="K211" s="18"/>
      <c r="L211" s="18"/>
      <c r="M211" s="17"/>
      <c r="N211" s="101" t="s">
        <v>124</v>
      </c>
      <c r="O211" s="102"/>
      <c r="P211" s="102"/>
      <c r="Q211" s="102"/>
      <c r="R211" s="103"/>
    </row>
    <row r="212" spans="2:18" ht="16.5" thickBot="1" x14ac:dyDescent="0.45">
      <c r="B212" s="7"/>
      <c r="M212" s="5"/>
      <c r="N212" s="7"/>
      <c r="R212" s="5"/>
    </row>
    <row r="213" spans="2:18" ht="16.5" thickBot="1" x14ac:dyDescent="0.45">
      <c r="B213" s="7" t="s">
        <v>87</v>
      </c>
      <c r="D213" s="48">
        <v>1</v>
      </c>
      <c r="E213" s="16" t="s">
        <v>194</v>
      </c>
      <c r="M213" s="5"/>
      <c r="N213" s="7"/>
      <c r="R213" s="5"/>
    </row>
    <row r="214" spans="2:18" x14ac:dyDescent="0.4">
      <c r="B214" s="7"/>
      <c r="M214" s="5"/>
      <c r="N214" s="7"/>
      <c r="R214" s="5"/>
    </row>
    <row r="215" spans="2:18" x14ac:dyDescent="0.4">
      <c r="B215" s="7" t="s">
        <v>86</v>
      </c>
      <c r="C215" t="s">
        <v>85</v>
      </c>
      <c r="M215" s="5"/>
      <c r="N215" s="7"/>
      <c r="R215" s="5"/>
    </row>
    <row r="216" spans="2:18" x14ac:dyDescent="0.4">
      <c r="B216" s="7"/>
      <c r="C216" s="13" t="s">
        <v>66</v>
      </c>
      <c r="D216" s="13" t="s">
        <v>71</v>
      </c>
      <c r="E216" s="13" t="s">
        <v>70</v>
      </c>
      <c r="F216" s="13" t="s">
        <v>200</v>
      </c>
      <c r="G216" s="13" t="s">
        <v>18</v>
      </c>
      <c r="H216" s="13" t="s">
        <v>32</v>
      </c>
      <c r="I216" s="13" t="s">
        <v>9</v>
      </c>
      <c r="J216" s="13" t="s">
        <v>190</v>
      </c>
      <c r="K216" s="13" t="s">
        <v>9</v>
      </c>
      <c r="M216" s="5"/>
      <c r="N216" s="7"/>
      <c r="O216" s="13" t="s">
        <v>125</v>
      </c>
      <c r="P216" s="13" t="s">
        <v>126</v>
      </c>
      <c r="Q216" s="13" t="s">
        <v>196</v>
      </c>
      <c r="R216" s="5"/>
    </row>
    <row r="217" spans="2:18" x14ac:dyDescent="0.4">
      <c r="B217" s="7"/>
      <c r="C217" s="42"/>
      <c r="D217" s="42"/>
      <c r="E217" s="53">
        <f t="shared" ref="E217:E276" si="20">IF(D217="",0,IF(ISERROR(SEARCH(";",D217)),1,1+LEN(D217)-LEN(SUBSTITUTE(D217,";",""))))</f>
        <v>0</v>
      </c>
      <c r="F217" s="42"/>
      <c r="G217" s="46"/>
      <c r="H217" s="42"/>
      <c r="I217" s="53">
        <f>$D$213*IF(C217&lt;&gt;"",IF(H217="Indexada en JCR u otros índices reconocidos por CNEAI",2,IF(H217="Actas de congresos reconocidos por CNEAI",2,IF(H217="Revista Internacional no indexada",1,0.5)))*(IF(E217&lt;=4,1,IF(E217=5,0.8,IF(E217=6,0.6,0.5)))),0)</f>
        <v>0</v>
      </c>
      <c r="J217" s="44">
        <v>0.1</v>
      </c>
      <c r="K217" s="53">
        <f>+I217*J217</f>
        <v>0</v>
      </c>
      <c r="M217" s="5"/>
      <c r="N217" s="7"/>
      <c r="O217" s="42"/>
      <c r="P217" s="42"/>
      <c r="Q217" s="45"/>
      <c r="R217" s="5"/>
    </row>
    <row r="218" spans="2:18" x14ac:dyDescent="0.4">
      <c r="B218" s="7"/>
      <c r="C218" s="42"/>
      <c r="D218" s="42"/>
      <c r="E218" s="53">
        <f t="shared" si="20"/>
        <v>0</v>
      </c>
      <c r="F218" s="42"/>
      <c r="G218" s="46"/>
      <c r="H218" s="42"/>
      <c r="I218" s="53">
        <f t="shared" ref="I218:I276" si="21">$D$213*IF(C218&lt;&gt;"",IF(H218="Indexada en JCR u otros índices reconocidos por CNEAI",2,IF(H218="Actas de congresos reconocidos por CNEAI",2,IF(H218="Revista Internacional no indexada",1,0.5)))*(IF(E218&lt;=4,1,IF(E218=5,0.8,IF(E218=6,0.6,0.5)))),0)</f>
        <v>0</v>
      </c>
      <c r="J218" s="44">
        <v>1</v>
      </c>
      <c r="K218" s="53">
        <f t="shared" ref="K218:K276" si="22">+I218*J218</f>
        <v>0</v>
      </c>
      <c r="M218" s="5"/>
      <c r="N218" s="7"/>
      <c r="O218" s="42"/>
      <c r="P218" s="42"/>
      <c r="Q218" s="45"/>
      <c r="R218" s="5"/>
    </row>
    <row r="219" spans="2:18" x14ac:dyDescent="0.4">
      <c r="B219" s="7"/>
      <c r="C219" s="42"/>
      <c r="D219" s="42"/>
      <c r="E219" s="53">
        <f t="shared" si="20"/>
        <v>0</v>
      </c>
      <c r="F219" s="42"/>
      <c r="G219" s="46"/>
      <c r="H219" s="42"/>
      <c r="I219" s="53">
        <f t="shared" si="21"/>
        <v>0</v>
      </c>
      <c r="J219" s="44">
        <v>1</v>
      </c>
      <c r="K219" s="53">
        <f t="shared" si="22"/>
        <v>0</v>
      </c>
      <c r="M219" s="5"/>
      <c r="N219" s="7"/>
      <c r="O219" s="42"/>
      <c r="P219" s="42"/>
      <c r="Q219" s="45"/>
      <c r="R219" s="5"/>
    </row>
    <row r="220" spans="2:18" x14ac:dyDescent="0.4">
      <c r="B220" s="7"/>
      <c r="C220" s="42"/>
      <c r="D220" s="42"/>
      <c r="E220" s="53">
        <f t="shared" si="20"/>
        <v>0</v>
      </c>
      <c r="F220" s="42"/>
      <c r="G220" s="46"/>
      <c r="H220" s="42"/>
      <c r="I220" s="53">
        <f t="shared" si="21"/>
        <v>0</v>
      </c>
      <c r="J220" s="44">
        <v>1</v>
      </c>
      <c r="K220" s="53">
        <f t="shared" si="22"/>
        <v>0</v>
      </c>
      <c r="M220" s="5"/>
      <c r="N220" s="7"/>
      <c r="O220" s="42"/>
      <c r="P220" s="42"/>
      <c r="Q220" s="45"/>
      <c r="R220" s="5"/>
    </row>
    <row r="221" spans="2:18" x14ac:dyDescent="0.4">
      <c r="B221" s="7"/>
      <c r="C221" s="42"/>
      <c r="D221" s="42"/>
      <c r="E221" s="53">
        <f t="shared" si="20"/>
        <v>0</v>
      </c>
      <c r="F221" s="42"/>
      <c r="G221" s="46"/>
      <c r="H221" s="42"/>
      <c r="I221" s="53">
        <f t="shared" si="21"/>
        <v>0</v>
      </c>
      <c r="J221" s="44">
        <v>1</v>
      </c>
      <c r="K221" s="53">
        <f t="shared" si="22"/>
        <v>0</v>
      </c>
      <c r="M221" s="5"/>
      <c r="N221" s="7"/>
      <c r="O221" s="42"/>
      <c r="P221" s="42"/>
      <c r="Q221" s="45"/>
      <c r="R221" s="5"/>
    </row>
    <row r="222" spans="2:18" x14ac:dyDescent="0.4">
      <c r="B222" s="7"/>
      <c r="C222" s="42"/>
      <c r="D222" s="42"/>
      <c r="E222" s="53">
        <f t="shared" si="20"/>
        <v>0</v>
      </c>
      <c r="F222" s="42"/>
      <c r="G222" s="46"/>
      <c r="H222" s="42"/>
      <c r="I222" s="53">
        <f t="shared" si="21"/>
        <v>0</v>
      </c>
      <c r="J222" s="44">
        <v>1</v>
      </c>
      <c r="K222" s="53">
        <f t="shared" si="22"/>
        <v>0</v>
      </c>
      <c r="M222" s="5"/>
      <c r="N222" s="7"/>
      <c r="O222" s="42"/>
      <c r="P222" s="42"/>
      <c r="Q222" s="45"/>
      <c r="R222" s="5"/>
    </row>
    <row r="223" spans="2:18" x14ac:dyDescent="0.4">
      <c r="B223" s="7"/>
      <c r="C223" s="42"/>
      <c r="D223" s="42"/>
      <c r="E223" s="53">
        <f t="shared" si="20"/>
        <v>0</v>
      </c>
      <c r="F223" s="42"/>
      <c r="G223" s="46"/>
      <c r="H223" s="42"/>
      <c r="I223" s="53">
        <f t="shared" si="21"/>
        <v>0</v>
      </c>
      <c r="J223" s="44">
        <v>1</v>
      </c>
      <c r="K223" s="53">
        <f t="shared" si="22"/>
        <v>0</v>
      </c>
      <c r="M223" s="5"/>
      <c r="N223" s="7"/>
      <c r="O223" s="42"/>
      <c r="P223" s="42"/>
      <c r="Q223" s="45"/>
      <c r="R223" s="5"/>
    </row>
    <row r="224" spans="2:18" x14ac:dyDescent="0.4">
      <c r="B224" s="7"/>
      <c r="C224" s="42"/>
      <c r="D224" s="42"/>
      <c r="E224" s="53">
        <f t="shared" si="20"/>
        <v>0</v>
      </c>
      <c r="F224" s="42"/>
      <c r="G224" s="46"/>
      <c r="H224" s="42"/>
      <c r="I224" s="53">
        <f t="shared" ref="I224:I268" si="23">$D$213*IF(C224&lt;&gt;"",IF(H224="Indexada en JCR u otros índices reconocidos por CNEAI",2,IF(H224="Actas de congresos reconocidos por CNEAI",2,IF(H224="Revista Internacional no indexada",1,0.5)))*(IF(E224&lt;=4,1,IF(E224=5,0.8,IF(E224=6,0.6,0.5)))),0)</f>
        <v>0</v>
      </c>
      <c r="J224" s="44">
        <v>1</v>
      </c>
      <c r="K224" s="53">
        <f t="shared" ref="K224:K268" si="24">+I224*J224</f>
        <v>0</v>
      </c>
      <c r="M224" s="5"/>
      <c r="N224" s="7"/>
      <c r="O224" s="42"/>
      <c r="P224" s="42"/>
      <c r="Q224" s="45"/>
      <c r="R224" s="5"/>
    </row>
    <row r="225" spans="2:18" x14ac:dyDescent="0.4">
      <c r="B225" s="7"/>
      <c r="C225" s="42"/>
      <c r="D225" s="42"/>
      <c r="E225" s="53">
        <f t="shared" si="20"/>
        <v>0</v>
      </c>
      <c r="F225" s="42"/>
      <c r="G225" s="46"/>
      <c r="H225" s="42"/>
      <c r="I225" s="53">
        <f t="shared" si="23"/>
        <v>0</v>
      </c>
      <c r="J225" s="44">
        <v>1</v>
      </c>
      <c r="K225" s="53">
        <f t="shared" si="24"/>
        <v>0</v>
      </c>
      <c r="M225" s="5"/>
      <c r="N225" s="7"/>
      <c r="O225" s="42"/>
      <c r="P225" s="42"/>
      <c r="Q225" s="45"/>
      <c r="R225" s="5"/>
    </row>
    <row r="226" spans="2:18" x14ac:dyDescent="0.4">
      <c r="B226" s="7"/>
      <c r="C226" s="42"/>
      <c r="D226" s="42"/>
      <c r="E226" s="53">
        <f t="shared" si="20"/>
        <v>0</v>
      </c>
      <c r="F226" s="42"/>
      <c r="G226" s="46"/>
      <c r="H226" s="42"/>
      <c r="I226" s="53">
        <f t="shared" si="23"/>
        <v>0</v>
      </c>
      <c r="J226" s="44">
        <v>1</v>
      </c>
      <c r="K226" s="53">
        <f t="shared" si="24"/>
        <v>0</v>
      </c>
      <c r="M226" s="5"/>
      <c r="N226" s="7"/>
      <c r="O226" s="42"/>
      <c r="P226" s="42"/>
      <c r="Q226" s="45"/>
      <c r="R226" s="5"/>
    </row>
    <row r="227" spans="2:18" x14ac:dyDescent="0.4">
      <c r="B227" s="7"/>
      <c r="C227" s="42"/>
      <c r="D227" s="42"/>
      <c r="E227" s="53">
        <f t="shared" si="20"/>
        <v>0</v>
      </c>
      <c r="F227" s="42"/>
      <c r="G227" s="46"/>
      <c r="H227" s="42"/>
      <c r="I227" s="53">
        <f t="shared" si="23"/>
        <v>0</v>
      </c>
      <c r="J227" s="44">
        <v>1</v>
      </c>
      <c r="K227" s="53">
        <f t="shared" si="24"/>
        <v>0</v>
      </c>
      <c r="M227" s="5"/>
      <c r="N227" s="7"/>
      <c r="O227" s="42"/>
      <c r="P227" s="42"/>
      <c r="Q227" s="45"/>
      <c r="R227" s="5"/>
    </row>
    <row r="228" spans="2:18" x14ac:dyDescent="0.4">
      <c r="B228" s="7"/>
      <c r="C228" s="42"/>
      <c r="D228" s="42"/>
      <c r="E228" s="53">
        <f t="shared" si="20"/>
        <v>0</v>
      </c>
      <c r="F228" s="42"/>
      <c r="G228" s="46"/>
      <c r="H228" s="42"/>
      <c r="I228" s="53">
        <f t="shared" si="23"/>
        <v>0</v>
      </c>
      <c r="J228" s="44">
        <v>1</v>
      </c>
      <c r="K228" s="53">
        <f t="shared" si="24"/>
        <v>0</v>
      </c>
      <c r="M228" s="5"/>
      <c r="N228" s="7"/>
      <c r="O228" s="42"/>
      <c r="P228" s="42"/>
      <c r="Q228" s="45"/>
      <c r="R228" s="5"/>
    </row>
    <row r="229" spans="2:18" x14ac:dyDescent="0.4">
      <c r="B229" s="7"/>
      <c r="C229" s="42"/>
      <c r="D229" s="42"/>
      <c r="E229" s="53">
        <f t="shared" si="20"/>
        <v>0</v>
      </c>
      <c r="F229" s="42"/>
      <c r="G229" s="46"/>
      <c r="H229" s="42"/>
      <c r="I229" s="53">
        <f t="shared" si="23"/>
        <v>0</v>
      </c>
      <c r="J229" s="44">
        <v>1</v>
      </c>
      <c r="K229" s="53">
        <f t="shared" si="24"/>
        <v>0</v>
      </c>
      <c r="M229" s="5"/>
      <c r="N229" s="7"/>
      <c r="O229" s="42"/>
      <c r="P229" s="42"/>
      <c r="Q229" s="45"/>
      <c r="R229" s="5"/>
    </row>
    <row r="230" spans="2:18" x14ac:dyDescent="0.4">
      <c r="B230" s="7"/>
      <c r="C230" s="42"/>
      <c r="D230" s="42"/>
      <c r="E230" s="53">
        <f t="shared" si="20"/>
        <v>0</v>
      </c>
      <c r="F230" s="42"/>
      <c r="G230" s="46"/>
      <c r="H230" s="42"/>
      <c r="I230" s="53">
        <f t="shared" si="23"/>
        <v>0</v>
      </c>
      <c r="J230" s="44">
        <v>1</v>
      </c>
      <c r="K230" s="53">
        <f t="shared" si="24"/>
        <v>0</v>
      </c>
      <c r="M230" s="5"/>
      <c r="N230" s="7"/>
      <c r="O230" s="42"/>
      <c r="P230" s="42"/>
      <c r="Q230" s="45"/>
      <c r="R230" s="5"/>
    </row>
    <row r="231" spans="2:18" x14ac:dyDescent="0.4">
      <c r="B231" s="7"/>
      <c r="C231" s="42"/>
      <c r="D231" s="42"/>
      <c r="E231" s="53">
        <f t="shared" si="20"/>
        <v>0</v>
      </c>
      <c r="F231" s="42"/>
      <c r="G231" s="46"/>
      <c r="H231" s="42"/>
      <c r="I231" s="53">
        <f t="shared" si="23"/>
        <v>0</v>
      </c>
      <c r="J231" s="44">
        <v>1</v>
      </c>
      <c r="K231" s="53">
        <f t="shared" si="24"/>
        <v>0</v>
      </c>
      <c r="M231" s="5"/>
      <c r="N231" s="7"/>
      <c r="O231" s="42"/>
      <c r="P231" s="42"/>
      <c r="Q231" s="45"/>
      <c r="R231" s="5"/>
    </row>
    <row r="232" spans="2:18" x14ac:dyDescent="0.4">
      <c r="B232" s="7"/>
      <c r="C232" s="42"/>
      <c r="D232" s="42"/>
      <c r="E232" s="53">
        <f t="shared" si="20"/>
        <v>0</v>
      </c>
      <c r="F232" s="42"/>
      <c r="G232" s="46"/>
      <c r="H232" s="42"/>
      <c r="I232" s="53">
        <f t="shared" si="23"/>
        <v>0</v>
      </c>
      <c r="J232" s="44">
        <v>1</v>
      </c>
      <c r="K232" s="53">
        <f t="shared" si="24"/>
        <v>0</v>
      </c>
      <c r="M232" s="5"/>
      <c r="N232" s="7"/>
      <c r="O232" s="42"/>
      <c r="P232" s="42"/>
      <c r="Q232" s="45"/>
      <c r="R232" s="5"/>
    </row>
    <row r="233" spans="2:18" x14ac:dyDescent="0.4">
      <c r="B233" s="7"/>
      <c r="C233" s="42"/>
      <c r="D233" s="42"/>
      <c r="E233" s="53">
        <f t="shared" si="20"/>
        <v>0</v>
      </c>
      <c r="F233" s="42"/>
      <c r="G233" s="46"/>
      <c r="H233" s="42"/>
      <c r="I233" s="53">
        <f t="shared" si="23"/>
        <v>0</v>
      </c>
      <c r="J233" s="44">
        <v>1</v>
      </c>
      <c r="K233" s="53">
        <f t="shared" si="24"/>
        <v>0</v>
      </c>
      <c r="M233" s="5"/>
      <c r="N233" s="7"/>
      <c r="O233" s="42"/>
      <c r="P233" s="42"/>
      <c r="Q233" s="45"/>
      <c r="R233" s="5"/>
    </row>
    <row r="234" spans="2:18" x14ac:dyDescent="0.4">
      <c r="B234" s="7"/>
      <c r="C234" s="42"/>
      <c r="D234" s="42"/>
      <c r="E234" s="53">
        <f t="shared" si="20"/>
        <v>0</v>
      </c>
      <c r="F234" s="42"/>
      <c r="G234" s="46"/>
      <c r="H234" s="42"/>
      <c r="I234" s="53">
        <f t="shared" si="23"/>
        <v>0</v>
      </c>
      <c r="J234" s="44">
        <v>1</v>
      </c>
      <c r="K234" s="53">
        <f t="shared" si="24"/>
        <v>0</v>
      </c>
      <c r="M234" s="5"/>
      <c r="N234" s="7"/>
      <c r="O234" s="42"/>
      <c r="P234" s="42"/>
      <c r="Q234" s="45"/>
      <c r="R234" s="5"/>
    </row>
    <row r="235" spans="2:18" x14ac:dyDescent="0.4">
      <c r="B235" s="7"/>
      <c r="C235" s="42"/>
      <c r="D235" s="42"/>
      <c r="E235" s="53">
        <f t="shared" si="20"/>
        <v>0</v>
      </c>
      <c r="F235" s="42"/>
      <c r="G235" s="46"/>
      <c r="H235" s="42"/>
      <c r="I235" s="53">
        <f t="shared" si="23"/>
        <v>0</v>
      </c>
      <c r="J235" s="44">
        <v>1</v>
      </c>
      <c r="K235" s="53">
        <f t="shared" si="24"/>
        <v>0</v>
      </c>
      <c r="M235" s="5"/>
      <c r="N235" s="7"/>
      <c r="O235" s="42"/>
      <c r="P235" s="42"/>
      <c r="Q235" s="45"/>
      <c r="R235" s="5"/>
    </row>
    <row r="236" spans="2:18" x14ac:dyDescent="0.4">
      <c r="B236" s="7"/>
      <c r="C236" s="42"/>
      <c r="D236" s="42"/>
      <c r="E236" s="53">
        <f t="shared" si="20"/>
        <v>0</v>
      </c>
      <c r="F236" s="42"/>
      <c r="G236" s="46"/>
      <c r="H236" s="42"/>
      <c r="I236" s="53">
        <f t="shared" si="23"/>
        <v>0</v>
      </c>
      <c r="J236" s="44">
        <v>1</v>
      </c>
      <c r="K236" s="53">
        <f t="shared" si="24"/>
        <v>0</v>
      </c>
      <c r="M236" s="5"/>
      <c r="N236" s="7"/>
      <c r="O236" s="42"/>
      <c r="P236" s="42"/>
      <c r="Q236" s="45"/>
      <c r="R236" s="5"/>
    </row>
    <row r="237" spans="2:18" x14ac:dyDescent="0.4">
      <c r="B237" s="7"/>
      <c r="C237" s="42"/>
      <c r="D237" s="42"/>
      <c r="E237" s="53">
        <f t="shared" si="20"/>
        <v>0</v>
      </c>
      <c r="F237" s="42"/>
      <c r="G237" s="46"/>
      <c r="H237" s="42"/>
      <c r="I237" s="53">
        <f t="shared" si="23"/>
        <v>0</v>
      </c>
      <c r="J237" s="44">
        <v>1</v>
      </c>
      <c r="K237" s="53">
        <f t="shared" si="24"/>
        <v>0</v>
      </c>
      <c r="M237" s="5"/>
      <c r="N237" s="7"/>
      <c r="O237" s="42"/>
      <c r="P237" s="42"/>
      <c r="Q237" s="45"/>
      <c r="R237" s="5"/>
    </row>
    <row r="238" spans="2:18" x14ac:dyDescent="0.4">
      <c r="B238" s="7"/>
      <c r="C238" s="42"/>
      <c r="D238" s="42"/>
      <c r="E238" s="53">
        <f t="shared" si="20"/>
        <v>0</v>
      </c>
      <c r="F238" s="42"/>
      <c r="G238" s="46"/>
      <c r="H238" s="42"/>
      <c r="I238" s="53">
        <f t="shared" si="23"/>
        <v>0</v>
      </c>
      <c r="J238" s="44">
        <v>1</v>
      </c>
      <c r="K238" s="53">
        <f t="shared" si="24"/>
        <v>0</v>
      </c>
      <c r="M238" s="5"/>
      <c r="N238" s="7"/>
      <c r="O238" s="42"/>
      <c r="P238" s="42"/>
      <c r="Q238" s="45"/>
      <c r="R238" s="5"/>
    </row>
    <row r="239" spans="2:18" x14ac:dyDescent="0.4">
      <c r="B239" s="7"/>
      <c r="C239" s="42"/>
      <c r="D239" s="42"/>
      <c r="E239" s="53">
        <f t="shared" si="20"/>
        <v>0</v>
      </c>
      <c r="F239" s="42"/>
      <c r="G239" s="46"/>
      <c r="H239" s="42"/>
      <c r="I239" s="53">
        <f t="shared" si="23"/>
        <v>0</v>
      </c>
      <c r="J239" s="44">
        <v>1</v>
      </c>
      <c r="K239" s="53">
        <f t="shared" si="24"/>
        <v>0</v>
      </c>
      <c r="M239" s="5"/>
      <c r="N239" s="7"/>
      <c r="O239" s="42"/>
      <c r="P239" s="42"/>
      <c r="Q239" s="45"/>
      <c r="R239" s="5"/>
    </row>
    <row r="240" spans="2:18" x14ac:dyDescent="0.4">
      <c r="B240" s="7"/>
      <c r="C240" s="42"/>
      <c r="D240" s="42"/>
      <c r="E240" s="53">
        <f t="shared" si="20"/>
        <v>0</v>
      </c>
      <c r="F240" s="42"/>
      <c r="G240" s="46"/>
      <c r="H240" s="42"/>
      <c r="I240" s="53">
        <f t="shared" si="23"/>
        <v>0</v>
      </c>
      <c r="J240" s="44">
        <v>1</v>
      </c>
      <c r="K240" s="53">
        <f t="shared" si="24"/>
        <v>0</v>
      </c>
      <c r="M240" s="5"/>
      <c r="N240" s="7"/>
      <c r="O240" s="42"/>
      <c r="P240" s="42"/>
      <c r="Q240" s="45"/>
      <c r="R240" s="5"/>
    </row>
    <row r="241" spans="2:18" x14ac:dyDescent="0.4">
      <c r="B241" s="7"/>
      <c r="C241" s="42"/>
      <c r="D241" s="42"/>
      <c r="E241" s="53">
        <f t="shared" si="20"/>
        <v>0</v>
      </c>
      <c r="F241" s="42"/>
      <c r="G241" s="46"/>
      <c r="H241" s="42"/>
      <c r="I241" s="53">
        <f t="shared" si="23"/>
        <v>0</v>
      </c>
      <c r="J241" s="44">
        <v>1</v>
      </c>
      <c r="K241" s="53">
        <f t="shared" si="24"/>
        <v>0</v>
      </c>
      <c r="M241" s="5"/>
      <c r="N241" s="7"/>
      <c r="O241" s="42"/>
      <c r="P241" s="42"/>
      <c r="Q241" s="45"/>
      <c r="R241" s="5"/>
    </row>
    <row r="242" spans="2:18" x14ac:dyDescent="0.4">
      <c r="B242" s="7"/>
      <c r="C242" s="42"/>
      <c r="D242" s="42"/>
      <c r="E242" s="53">
        <f t="shared" si="20"/>
        <v>0</v>
      </c>
      <c r="F242" s="42"/>
      <c r="G242" s="46"/>
      <c r="H242" s="42"/>
      <c r="I242" s="53">
        <f t="shared" si="23"/>
        <v>0</v>
      </c>
      <c r="J242" s="44">
        <v>1</v>
      </c>
      <c r="K242" s="53">
        <f t="shared" si="24"/>
        <v>0</v>
      </c>
      <c r="M242" s="5"/>
      <c r="N242" s="7"/>
      <c r="O242" s="42"/>
      <c r="P242" s="42"/>
      <c r="Q242" s="45"/>
      <c r="R242" s="5"/>
    </row>
    <row r="243" spans="2:18" x14ac:dyDescent="0.4">
      <c r="B243" s="7"/>
      <c r="C243" s="42"/>
      <c r="D243" s="42"/>
      <c r="E243" s="53">
        <f t="shared" si="20"/>
        <v>0</v>
      </c>
      <c r="F243" s="42"/>
      <c r="G243" s="46"/>
      <c r="H243" s="42"/>
      <c r="I243" s="53">
        <f t="shared" si="23"/>
        <v>0</v>
      </c>
      <c r="J243" s="44">
        <v>1</v>
      </c>
      <c r="K243" s="53">
        <f t="shared" si="24"/>
        <v>0</v>
      </c>
      <c r="M243" s="5"/>
      <c r="N243" s="7"/>
      <c r="O243" s="42"/>
      <c r="P243" s="42"/>
      <c r="Q243" s="45"/>
      <c r="R243" s="5"/>
    </row>
    <row r="244" spans="2:18" x14ac:dyDescent="0.4">
      <c r="B244" s="7"/>
      <c r="C244" s="42"/>
      <c r="D244" s="42"/>
      <c r="E244" s="53">
        <f t="shared" si="20"/>
        <v>0</v>
      </c>
      <c r="F244" s="42"/>
      <c r="G244" s="46"/>
      <c r="H244" s="42"/>
      <c r="I244" s="53">
        <f t="shared" si="23"/>
        <v>0</v>
      </c>
      <c r="J244" s="44">
        <v>1</v>
      </c>
      <c r="K244" s="53">
        <f t="shared" si="24"/>
        <v>0</v>
      </c>
      <c r="M244" s="5"/>
      <c r="N244" s="7"/>
      <c r="O244" s="42"/>
      <c r="P244" s="42"/>
      <c r="Q244" s="45"/>
      <c r="R244" s="5"/>
    </row>
    <row r="245" spans="2:18" x14ac:dyDescent="0.4">
      <c r="B245" s="7"/>
      <c r="C245" s="42"/>
      <c r="D245" s="42"/>
      <c r="E245" s="53">
        <f t="shared" si="20"/>
        <v>0</v>
      </c>
      <c r="F245" s="42"/>
      <c r="G245" s="46"/>
      <c r="H245" s="42"/>
      <c r="I245" s="53">
        <f t="shared" si="23"/>
        <v>0</v>
      </c>
      <c r="J245" s="44">
        <v>1</v>
      </c>
      <c r="K245" s="53">
        <f t="shared" si="24"/>
        <v>0</v>
      </c>
      <c r="M245" s="5"/>
      <c r="N245" s="7"/>
      <c r="O245" s="42"/>
      <c r="P245" s="42"/>
      <c r="Q245" s="45"/>
      <c r="R245" s="5"/>
    </row>
    <row r="246" spans="2:18" x14ac:dyDescent="0.4">
      <c r="B246" s="7"/>
      <c r="C246" s="42"/>
      <c r="D246" s="42"/>
      <c r="E246" s="53">
        <f t="shared" si="20"/>
        <v>0</v>
      </c>
      <c r="F246" s="42"/>
      <c r="G246" s="46"/>
      <c r="H246" s="42"/>
      <c r="I246" s="53">
        <f t="shared" si="23"/>
        <v>0</v>
      </c>
      <c r="J246" s="44">
        <v>1</v>
      </c>
      <c r="K246" s="53">
        <f t="shared" si="24"/>
        <v>0</v>
      </c>
      <c r="M246" s="5"/>
      <c r="N246" s="7"/>
      <c r="O246" s="42"/>
      <c r="P246" s="42"/>
      <c r="Q246" s="45"/>
      <c r="R246" s="5"/>
    </row>
    <row r="247" spans="2:18" x14ac:dyDescent="0.4">
      <c r="B247" s="7"/>
      <c r="C247" s="42"/>
      <c r="D247" s="42"/>
      <c r="E247" s="53">
        <f t="shared" si="20"/>
        <v>0</v>
      </c>
      <c r="F247" s="42"/>
      <c r="G247" s="46"/>
      <c r="H247" s="42"/>
      <c r="I247" s="53">
        <f t="shared" si="23"/>
        <v>0</v>
      </c>
      <c r="J247" s="44">
        <v>1</v>
      </c>
      <c r="K247" s="53">
        <f t="shared" si="24"/>
        <v>0</v>
      </c>
      <c r="M247" s="5"/>
      <c r="N247" s="7"/>
      <c r="O247" s="42"/>
      <c r="P247" s="42"/>
      <c r="Q247" s="45"/>
      <c r="R247" s="5"/>
    </row>
    <row r="248" spans="2:18" x14ac:dyDescent="0.4">
      <c r="B248" s="7"/>
      <c r="C248" s="42"/>
      <c r="D248" s="42"/>
      <c r="E248" s="53">
        <f t="shared" si="20"/>
        <v>0</v>
      </c>
      <c r="F248" s="42"/>
      <c r="G248" s="46"/>
      <c r="H248" s="42"/>
      <c r="I248" s="53">
        <f t="shared" si="23"/>
        <v>0</v>
      </c>
      <c r="J248" s="44">
        <v>1</v>
      </c>
      <c r="K248" s="53">
        <f t="shared" si="24"/>
        <v>0</v>
      </c>
      <c r="M248" s="5"/>
      <c r="N248" s="7"/>
      <c r="O248" s="42"/>
      <c r="P248" s="42"/>
      <c r="Q248" s="45"/>
      <c r="R248" s="5"/>
    </row>
    <row r="249" spans="2:18" x14ac:dyDescent="0.4">
      <c r="B249" s="7"/>
      <c r="C249" s="42"/>
      <c r="D249" s="42"/>
      <c r="E249" s="53">
        <f t="shared" si="20"/>
        <v>0</v>
      </c>
      <c r="F249" s="42"/>
      <c r="G249" s="46"/>
      <c r="H249" s="42"/>
      <c r="I249" s="53">
        <f t="shared" si="23"/>
        <v>0</v>
      </c>
      <c r="J249" s="44">
        <v>1</v>
      </c>
      <c r="K249" s="53">
        <f t="shared" si="24"/>
        <v>0</v>
      </c>
      <c r="M249" s="5"/>
      <c r="N249" s="7"/>
      <c r="O249" s="42"/>
      <c r="P249" s="42"/>
      <c r="Q249" s="45"/>
      <c r="R249" s="5"/>
    </row>
    <row r="250" spans="2:18" x14ac:dyDescent="0.4">
      <c r="B250" s="7"/>
      <c r="C250" s="42"/>
      <c r="D250" s="42"/>
      <c r="E250" s="53">
        <f t="shared" si="20"/>
        <v>0</v>
      </c>
      <c r="F250" s="42"/>
      <c r="G250" s="46"/>
      <c r="H250" s="42"/>
      <c r="I250" s="53">
        <f t="shared" si="23"/>
        <v>0</v>
      </c>
      <c r="J250" s="44">
        <v>1</v>
      </c>
      <c r="K250" s="53">
        <f t="shared" si="24"/>
        <v>0</v>
      </c>
      <c r="M250" s="5"/>
      <c r="N250" s="7"/>
      <c r="O250" s="42"/>
      <c r="P250" s="42"/>
      <c r="Q250" s="45"/>
      <c r="R250" s="5"/>
    </row>
    <row r="251" spans="2:18" x14ac:dyDescent="0.4">
      <c r="B251" s="7"/>
      <c r="C251" s="42"/>
      <c r="D251" s="42"/>
      <c r="E251" s="53">
        <f t="shared" si="20"/>
        <v>0</v>
      </c>
      <c r="F251" s="42"/>
      <c r="G251" s="46"/>
      <c r="H251" s="42"/>
      <c r="I251" s="53">
        <f t="shared" si="23"/>
        <v>0</v>
      </c>
      <c r="J251" s="44">
        <v>1</v>
      </c>
      <c r="K251" s="53">
        <f t="shared" si="24"/>
        <v>0</v>
      </c>
      <c r="M251" s="5"/>
      <c r="N251" s="7"/>
      <c r="O251" s="42"/>
      <c r="P251" s="42"/>
      <c r="Q251" s="45"/>
      <c r="R251" s="5"/>
    </row>
    <row r="252" spans="2:18" x14ac:dyDescent="0.4">
      <c r="B252" s="7"/>
      <c r="C252" s="42"/>
      <c r="D252" s="42"/>
      <c r="E252" s="53">
        <f t="shared" si="20"/>
        <v>0</v>
      </c>
      <c r="F252" s="42"/>
      <c r="G252" s="46"/>
      <c r="H252" s="42"/>
      <c r="I252" s="53">
        <f t="shared" si="23"/>
        <v>0</v>
      </c>
      <c r="J252" s="44">
        <v>1</v>
      </c>
      <c r="K252" s="53">
        <f t="shared" si="24"/>
        <v>0</v>
      </c>
      <c r="M252" s="5"/>
      <c r="N252" s="7"/>
      <c r="O252" s="42"/>
      <c r="P252" s="42"/>
      <c r="Q252" s="45"/>
      <c r="R252" s="5"/>
    </row>
    <row r="253" spans="2:18" x14ac:dyDescent="0.4">
      <c r="B253" s="7"/>
      <c r="C253" s="42"/>
      <c r="D253" s="42"/>
      <c r="E253" s="53">
        <f t="shared" si="20"/>
        <v>0</v>
      </c>
      <c r="F253" s="42"/>
      <c r="G253" s="46"/>
      <c r="H253" s="42"/>
      <c r="I253" s="53">
        <f t="shared" si="23"/>
        <v>0</v>
      </c>
      <c r="J253" s="44">
        <v>1</v>
      </c>
      <c r="K253" s="53">
        <f t="shared" si="24"/>
        <v>0</v>
      </c>
      <c r="M253" s="5"/>
      <c r="N253" s="7"/>
      <c r="O253" s="42"/>
      <c r="P253" s="42"/>
      <c r="Q253" s="45"/>
      <c r="R253" s="5"/>
    </row>
    <row r="254" spans="2:18" x14ac:dyDescent="0.4">
      <c r="B254" s="7"/>
      <c r="C254" s="42"/>
      <c r="D254" s="42"/>
      <c r="E254" s="53">
        <f t="shared" si="20"/>
        <v>0</v>
      </c>
      <c r="F254" s="42"/>
      <c r="G254" s="46"/>
      <c r="H254" s="42"/>
      <c r="I254" s="53">
        <f t="shared" si="23"/>
        <v>0</v>
      </c>
      <c r="J254" s="44">
        <v>1</v>
      </c>
      <c r="K254" s="53">
        <f t="shared" si="24"/>
        <v>0</v>
      </c>
      <c r="M254" s="5"/>
      <c r="N254" s="7"/>
      <c r="O254" s="42"/>
      <c r="P254" s="42"/>
      <c r="Q254" s="45"/>
      <c r="R254" s="5"/>
    </row>
    <row r="255" spans="2:18" x14ac:dyDescent="0.4">
      <c r="B255" s="7"/>
      <c r="C255" s="42"/>
      <c r="D255" s="42"/>
      <c r="E255" s="53">
        <f t="shared" si="20"/>
        <v>0</v>
      </c>
      <c r="F255" s="42"/>
      <c r="G255" s="46"/>
      <c r="H255" s="42"/>
      <c r="I255" s="53">
        <f t="shared" si="23"/>
        <v>0</v>
      </c>
      <c r="J255" s="44">
        <v>1</v>
      </c>
      <c r="K255" s="53">
        <f t="shared" si="24"/>
        <v>0</v>
      </c>
      <c r="M255" s="5"/>
      <c r="N255" s="7"/>
      <c r="O255" s="42"/>
      <c r="P255" s="42"/>
      <c r="Q255" s="45"/>
      <c r="R255" s="5"/>
    </row>
    <row r="256" spans="2:18" x14ac:dyDescent="0.4">
      <c r="B256" s="7"/>
      <c r="C256" s="42"/>
      <c r="D256" s="42"/>
      <c r="E256" s="53">
        <f t="shared" si="20"/>
        <v>0</v>
      </c>
      <c r="F256" s="42"/>
      <c r="G256" s="46"/>
      <c r="H256" s="42"/>
      <c r="I256" s="53">
        <f t="shared" si="23"/>
        <v>0</v>
      </c>
      <c r="J256" s="44">
        <v>1</v>
      </c>
      <c r="K256" s="53">
        <f t="shared" si="24"/>
        <v>0</v>
      </c>
      <c r="M256" s="5"/>
      <c r="N256" s="7"/>
      <c r="O256" s="42"/>
      <c r="P256" s="42"/>
      <c r="Q256" s="45"/>
      <c r="R256" s="5"/>
    </row>
    <row r="257" spans="2:18" x14ac:dyDescent="0.4">
      <c r="B257" s="7"/>
      <c r="C257" s="42"/>
      <c r="D257" s="42"/>
      <c r="E257" s="53">
        <f t="shared" si="20"/>
        <v>0</v>
      </c>
      <c r="F257" s="42"/>
      <c r="G257" s="46"/>
      <c r="H257" s="42"/>
      <c r="I257" s="53">
        <f t="shared" si="23"/>
        <v>0</v>
      </c>
      <c r="J257" s="44">
        <v>1</v>
      </c>
      <c r="K257" s="53">
        <f t="shared" si="24"/>
        <v>0</v>
      </c>
      <c r="M257" s="5"/>
      <c r="N257" s="7"/>
      <c r="O257" s="42"/>
      <c r="P257" s="42"/>
      <c r="Q257" s="45"/>
      <c r="R257" s="5"/>
    </row>
    <row r="258" spans="2:18" x14ac:dyDescent="0.4">
      <c r="B258" s="7"/>
      <c r="C258" s="42"/>
      <c r="D258" s="42"/>
      <c r="E258" s="53">
        <f t="shared" si="20"/>
        <v>0</v>
      </c>
      <c r="F258" s="42"/>
      <c r="G258" s="46"/>
      <c r="H258" s="42"/>
      <c r="I258" s="53">
        <f t="shared" si="23"/>
        <v>0</v>
      </c>
      <c r="J258" s="44">
        <v>1</v>
      </c>
      <c r="K258" s="53">
        <f t="shared" si="24"/>
        <v>0</v>
      </c>
      <c r="M258" s="5"/>
      <c r="N258" s="7"/>
      <c r="O258" s="42"/>
      <c r="P258" s="42"/>
      <c r="Q258" s="45"/>
      <c r="R258" s="5"/>
    </row>
    <row r="259" spans="2:18" x14ac:dyDescent="0.4">
      <c r="B259" s="7"/>
      <c r="C259" s="42"/>
      <c r="D259" s="42"/>
      <c r="E259" s="53">
        <f t="shared" si="20"/>
        <v>0</v>
      </c>
      <c r="F259" s="42"/>
      <c r="G259" s="46"/>
      <c r="H259" s="42"/>
      <c r="I259" s="53">
        <f t="shared" si="23"/>
        <v>0</v>
      </c>
      <c r="J259" s="44">
        <v>1</v>
      </c>
      <c r="K259" s="53">
        <f t="shared" si="24"/>
        <v>0</v>
      </c>
      <c r="M259" s="5"/>
      <c r="N259" s="7"/>
      <c r="O259" s="42"/>
      <c r="P259" s="42"/>
      <c r="Q259" s="45"/>
      <c r="R259" s="5"/>
    </row>
    <row r="260" spans="2:18" x14ac:dyDescent="0.4">
      <c r="B260" s="7"/>
      <c r="C260" s="42"/>
      <c r="D260" s="42"/>
      <c r="E260" s="53">
        <f t="shared" si="20"/>
        <v>0</v>
      </c>
      <c r="F260" s="42"/>
      <c r="G260" s="46"/>
      <c r="H260" s="42"/>
      <c r="I260" s="53">
        <f t="shared" si="23"/>
        <v>0</v>
      </c>
      <c r="J260" s="44">
        <v>1</v>
      </c>
      <c r="K260" s="53">
        <f t="shared" si="24"/>
        <v>0</v>
      </c>
      <c r="M260" s="5"/>
      <c r="N260" s="7"/>
      <c r="O260" s="42"/>
      <c r="P260" s="42"/>
      <c r="Q260" s="45"/>
      <c r="R260" s="5"/>
    </row>
    <row r="261" spans="2:18" x14ac:dyDescent="0.4">
      <c r="B261" s="7"/>
      <c r="C261" s="42"/>
      <c r="D261" s="42"/>
      <c r="E261" s="53">
        <f t="shared" si="20"/>
        <v>0</v>
      </c>
      <c r="F261" s="42"/>
      <c r="G261" s="46"/>
      <c r="H261" s="42"/>
      <c r="I261" s="53">
        <f t="shared" si="23"/>
        <v>0</v>
      </c>
      <c r="J261" s="44">
        <v>1</v>
      </c>
      <c r="K261" s="53">
        <f t="shared" si="24"/>
        <v>0</v>
      </c>
      <c r="M261" s="5"/>
      <c r="N261" s="7"/>
      <c r="O261" s="42"/>
      <c r="P261" s="42"/>
      <c r="Q261" s="45"/>
      <c r="R261" s="5"/>
    </row>
    <row r="262" spans="2:18" x14ac:dyDescent="0.4">
      <c r="B262" s="7"/>
      <c r="C262" s="42"/>
      <c r="D262" s="42"/>
      <c r="E262" s="53">
        <f t="shared" si="20"/>
        <v>0</v>
      </c>
      <c r="F262" s="42"/>
      <c r="G262" s="46"/>
      <c r="H262" s="42"/>
      <c r="I262" s="53">
        <f t="shared" si="23"/>
        <v>0</v>
      </c>
      <c r="J262" s="44">
        <v>1</v>
      </c>
      <c r="K262" s="53">
        <f t="shared" si="24"/>
        <v>0</v>
      </c>
      <c r="M262" s="5"/>
      <c r="N262" s="7"/>
      <c r="O262" s="42"/>
      <c r="P262" s="42"/>
      <c r="Q262" s="45"/>
      <c r="R262" s="5"/>
    </row>
    <row r="263" spans="2:18" x14ac:dyDescent="0.4">
      <c r="B263" s="7"/>
      <c r="C263" s="42"/>
      <c r="D263" s="42"/>
      <c r="E263" s="53">
        <f t="shared" si="20"/>
        <v>0</v>
      </c>
      <c r="F263" s="42"/>
      <c r="G263" s="46"/>
      <c r="H263" s="42"/>
      <c r="I263" s="53">
        <f t="shared" si="23"/>
        <v>0</v>
      </c>
      <c r="J263" s="44">
        <v>1</v>
      </c>
      <c r="K263" s="53">
        <f t="shared" si="24"/>
        <v>0</v>
      </c>
      <c r="M263" s="5"/>
      <c r="N263" s="7"/>
      <c r="O263" s="42"/>
      <c r="P263" s="42"/>
      <c r="Q263" s="45"/>
      <c r="R263" s="5"/>
    </row>
    <row r="264" spans="2:18" x14ac:dyDescent="0.4">
      <c r="B264" s="7"/>
      <c r="C264" s="42"/>
      <c r="D264" s="42"/>
      <c r="E264" s="53">
        <f t="shared" si="20"/>
        <v>0</v>
      </c>
      <c r="F264" s="42"/>
      <c r="G264" s="46"/>
      <c r="H264" s="42"/>
      <c r="I264" s="53">
        <f t="shared" si="23"/>
        <v>0</v>
      </c>
      <c r="J264" s="44">
        <v>1</v>
      </c>
      <c r="K264" s="53">
        <f t="shared" si="24"/>
        <v>0</v>
      </c>
      <c r="M264" s="5"/>
      <c r="N264" s="7"/>
      <c r="O264" s="42"/>
      <c r="P264" s="42"/>
      <c r="Q264" s="45"/>
      <c r="R264" s="5"/>
    </row>
    <row r="265" spans="2:18" x14ac:dyDescent="0.4">
      <c r="B265" s="7"/>
      <c r="C265" s="42"/>
      <c r="D265" s="42"/>
      <c r="E265" s="53">
        <f t="shared" si="20"/>
        <v>0</v>
      </c>
      <c r="F265" s="42"/>
      <c r="G265" s="46"/>
      <c r="H265" s="42"/>
      <c r="I265" s="53">
        <f t="shared" si="23"/>
        <v>0</v>
      </c>
      <c r="J265" s="44">
        <v>1</v>
      </c>
      <c r="K265" s="53">
        <f t="shared" si="24"/>
        <v>0</v>
      </c>
      <c r="M265" s="5"/>
      <c r="N265" s="7"/>
      <c r="O265" s="42"/>
      <c r="P265" s="42"/>
      <c r="Q265" s="45"/>
      <c r="R265" s="5"/>
    </row>
    <row r="266" spans="2:18" x14ac:dyDescent="0.4">
      <c r="B266" s="7"/>
      <c r="C266" s="42"/>
      <c r="D266" s="42"/>
      <c r="E266" s="53">
        <f t="shared" si="20"/>
        <v>0</v>
      </c>
      <c r="F266" s="42"/>
      <c r="G266" s="46"/>
      <c r="H266" s="42"/>
      <c r="I266" s="53">
        <f t="shared" si="23"/>
        <v>0</v>
      </c>
      <c r="J266" s="44">
        <v>1</v>
      </c>
      <c r="K266" s="53">
        <f t="shared" si="24"/>
        <v>0</v>
      </c>
      <c r="M266" s="5"/>
      <c r="N266" s="7"/>
      <c r="O266" s="42"/>
      <c r="P266" s="42"/>
      <c r="Q266" s="45"/>
      <c r="R266" s="5"/>
    </row>
    <row r="267" spans="2:18" x14ac:dyDescent="0.4">
      <c r="B267" s="7"/>
      <c r="C267" s="42"/>
      <c r="D267" s="42"/>
      <c r="E267" s="53">
        <f t="shared" si="20"/>
        <v>0</v>
      </c>
      <c r="F267" s="42"/>
      <c r="G267" s="46"/>
      <c r="H267" s="42"/>
      <c r="I267" s="53">
        <f t="shared" si="23"/>
        <v>0</v>
      </c>
      <c r="J267" s="44">
        <v>1</v>
      </c>
      <c r="K267" s="53">
        <f t="shared" si="24"/>
        <v>0</v>
      </c>
      <c r="M267" s="5"/>
      <c r="N267" s="7"/>
      <c r="O267" s="42"/>
      <c r="P267" s="42"/>
      <c r="Q267" s="45"/>
      <c r="R267" s="5"/>
    </row>
    <row r="268" spans="2:18" x14ac:dyDescent="0.4">
      <c r="B268" s="7"/>
      <c r="C268" s="42"/>
      <c r="D268" s="42"/>
      <c r="E268" s="53">
        <f t="shared" si="20"/>
        <v>0</v>
      </c>
      <c r="F268" s="42"/>
      <c r="G268" s="46"/>
      <c r="H268" s="42"/>
      <c r="I268" s="53">
        <f t="shared" si="23"/>
        <v>0</v>
      </c>
      <c r="J268" s="44">
        <v>1</v>
      </c>
      <c r="K268" s="53">
        <f t="shared" si="24"/>
        <v>0</v>
      </c>
      <c r="M268" s="5"/>
      <c r="N268" s="7"/>
      <c r="O268" s="42"/>
      <c r="P268" s="42"/>
      <c r="Q268" s="45"/>
      <c r="R268" s="5"/>
    </row>
    <row r="269" spans="2:18" x14ac:dyDescent="0.4">
      <c r="B269" s="7"/>
      <c r="C269" s="42"/>
      <c r="D269" s="42"/>
      <c r="E269" s="53">
        <f t="shared" si="20"/>
        <v>0</v>
      </c>
      <c r="F269" s="42"/>
      <c r="G269" s="46"/>
      <c r="H269" s="42"/>
      <c r="I269" s="53">
        <f t="shared" si="21"/>
        <v>0</v>
      </c>
      <c r="J269" s="44">
        <v>1</v>
      </c>
      <c r="K269" s="53">
        <f t="shared" si="22"/>
        <v>0</v>
      </c>
      <c r="M269" s="5"/>
      <c r="N269" s="7"/>
      <c r="O269" s="42"/>
      <c r="P269" s="42"/>
      <c r="Q269" s="45"/>
      <c r="R269" s="5"/>
    </row>
    <row r="270" spans="2:18" x14ac:dyDescent="0.4">
      <c r="B270" s="7"/>
      <c r="C270" s="42"/>
      <c r="D270" s="42"/>
      <c r="E270" s="53">
        <f t="shared" si="20"/>
        <v>0</v>
      </c>
      <c r="F270" s="42"/>
      <c r="G270" s="46"/>
      <c r="H270" s="42"/>
      <c r="I270" s="53">
        <f t="shared" si="21"/>
        <v>0</v>
      </c>
      <c r="J270" s="44">
        <v>1</v>
      </c>
      <c r="K270" s="53">
        <f t="shared" si="22"/>
        <v>0</v>
      </c>
      <c r="M270" s="5"/>
      <c r="N270" s="7"/>
      <c r="O270" s="42"/>
      <c r="P270" s="42"/>
      <c r="Q270" s="45"/>
      <c r="R270" s="5"/>
    </row>
    <row r="271" spans="2:18" x14ac:dyDescent="0.4">
      <c r="B271" s="7"/>
      <c r="C271" s="42"/>
      <c r="D271" s="42"/>
      <c r="E271" s="53">
        <f t="shared" si="20"/>
        <v>0</v>
      </c>
      <c r="F271" s="42"/>
      <c r="G271" s="46"/>
      <c r="H271" s="42"/>
      <c r="I271" s="53">
        <f t="shared" si="21"/>
        <v>0</v>
      </c>
      <c r="J271" s="44">
        <v>1</v>
      </c>
      <c r="K271" s="53">
        <f t="shared" si="22"/>
        <v>0</v>
      </c>
      <c r="M271" s="5"/>
      <c r="N271" s="7"/>
      <c r="O271" s="42"/>
      <c r="P271" s="42"/>
      <c r="Q271" s="45"/>
      <c r="R271" s="5"/>
    </row>
    <row r="272" spans="2:18" x14ac:dyDescent="0.4">
      <c r="B272" s="7"/>
      <c r="C272" s="42"/>
      <c r="D272" s="42"/>
      <c r="E272" s="53">
        <f t="shared" si="20"/>
        <v>0</v>
      </c>
      <c r="F272" s="42"/>
      <c r="G272" s="46"/>
      <c r="H272" s="42"/>
      <c r="I272" s="53">
        <f t="shared" si="21"/>
        <v>0</v>
      </c>
      <c r="J272" s="44">
        <v>1</v>
      </c>
      <c r="K272" s="53">
        <f t="shared" si="22"/>
        <v>0</v>
      </c>
      <c r="M272" s="5"/>
      <c r="N272" s="7"/>
      <c r="O272" s="42"/>
      <c r="P272" s="42"/>
      <c r="Q272" s="45"/>
      <c r="R272" s="5"/>
    </row>
    <row r="273" spans="2:18" x14ac:dyDescent="0.4">
      <c r="B273" s="7"/>
      <c r="C273" s="42"/>
      <c r="D273" s="42"/>
      <c r="E273" s="53">
        <f t="shared" si="20"/>
        <v>0</v>
      </c>
      <c r="F273" s="42"/>
      <c r="G273" s="46"/>
      <c r="H273" s="42"/>
      <c r="I273" s="53">
        <f t="shared" si="21"/>
        <v>0</v>
      </c>
      <c r="J273" s="44">
        <v>1</v>
      </c>
      <c r="K273" s="53">
        <f t="shared" si="22"/>
        <v>0</v>
      </c>
      <c r="M273" s="5"/>
      <c r="N273" s="7"/>
      <c r="O273" s="42"/>
      <c r="P273" s="42"/>
      <c r="Q273" s="45"/>
      <c r="R273" s="5"/>
    </row>
    <row r="274" spans="2:18" x14ac:dyDescent="0.4">
      <c r="B274" s="7"/>
      <c r="C274" s="42"/>
      <c r="D274" s="42"/>
      <c r="E274" s="53">
        <f t="shared" si="20"/>
        <v>0</v>
      </c>
      <c r="F274" s="42"/>
      <c r="G274" s="46"/>
      <c r="H274" s="42"/>
      <c r="I274" s="53">
        <f t="shared" si="21"/>
        <v>0</v>
      </c>
      <c r="J274" s="44">
        <v>1</v>
      </c>
      <c r="K274" s="53">
        <f t="shared" si="22"/>
        <v>0</v>
      </c>
      <c r="M274" s="5"/>
      <c r="N274" s="7"/>
      <c r="O274" s="42"/>
      <c r="P274" s="42"/>
      <c r="Q274" s="45"/>
      <c r="R274" s="5"/>
    </row>
    <row r="275" spans="2:18" x14ac:dyDescent="0.4">
      <c r="B275" s="7"/>
      <c r="C275" s="42"/>
      <c r="D275" s="42"/>
      <c r="E275" s="53">
        <f t="shared" si="20"/>
        <v>0</v>
      </c>
      <c r="F275" s="42"/>
      <c r="G275" s="46"/>
      <c r="H275" s="42"/>
      <c r="I275" s="53">
        <f t="shared" si="21"/>
        <v>0</v>
      </c>
      <c r="J275" s="44">
        <v>1</v>
      </c>
      <c r="K275" s="53">
        <f t="shared" si="22"/>
        <v>0</v>
      </c>
      <c r="M275" s="5"/>
      <c r="N275" s="7"/>
      <c r="O275" s="42"/>
      <c r="P275" s="42"/>
      <c r="Q275" s="45"/>
      <c r="R275" s="5"/>
    </row>
    <row r="276" spans="2:18" x14ac:dyDescent="0.4">
      <c r="B276" s="7"/>
      <c r="C276" s="42"/>
      <c r="D276" s="42"/>
      <c r="E276" s="53">
        <f t="shared" si="20"/>
        <v>0</v>
      </c>
      <c r="F276" s="42"/>
      <c r="G276" s="46"/>
      <c r="H276" s="42"/>
      <c r="I276" s="53">
        <f t="shared" si="21"/>
        <v>0</v>
      </c>
      <c r="J276" s="44">
        <v>1</v>
      </c>
      <c r="K276" s="53">
        <f t="shared" si="22"/>
        <v>0</v>
      </c>
      <c r="M276" s="5"/>
      <c r="N276" s="7"/>
      <c r="O276" s="42"/>
      <c r="P276" s="42"/>
      <c r="Q276" s="45"/>
      <c r="R276" s="5"/>
    </row>
    <row r="277" spans="2:18" x14ac:dyDescent="0.4">
      <c r="B277" s="7"/>
      <c r="M277" s="5"/>
      <c r="N277" s="7"/>
      <c r="R277" s="5"/>
    </row>
    <row r="278" spans="2:18" x14ac:dyDescent="0.4">
      <c r="B278" s="7" t="s">
        <v>83</v>
      </c>
      <c r="C278" t="s">
        <v>82</v>
      </c>
      <c r="M278" s="5"/>
      <c r="N278" s="7"/>
      <c r="R278" s="5"/>
    </row>
    <row r="279" spans="2:18" x14ac:dyDescent="0.4">
      <c r="B279" s="7"/>
      <c r="C279" s="13" t="s">
        <v>66</v>
      </c>
      <c r="D279" s="13" t="s">
        <v>71</v>
      </c>
      <c r="E279" s="13" t="s">
        <v>70</v>
      </c>
      <c r="F279" s="13" t="s">
        <v>81</v>
      </c>
      <c r="G279" s="13" t="s">
        <v>18</v>
      </c>
      <c r="H279" s="13" t="s">
        <v>32</v>
      </c>
      <c r="I279" s="13" t="s">
        <v>80</v>
      </c>
      <c r="J279" s="13" t="s">
        <v>9</v>
      </c>
      <c r="K279" s="13" t="s">
        <v>190</v>
      </c>
      <c r="L279" s="13" t="s">
        <v>9</v>
      </c>
      <c r="M279" s="5"/>
      <c r="N279" s="7"/>
      <c r="O279" s="13" t="s">
        <v>125</v>
      </c>
      <c r="P279" s="13" t="s">
        <v>126</v>
      </c>
      <c r="Q279" s="13" t="s">
        <v>196</v>
      </c>
      <c r="R279" s="5"/>
    </row>
    <row r="280" spans="2:18" x14ac:dyDescent="0.4">
      <c r="B280" s="7"/>
      <c r="C280" s="42"/>
      <c r="D280" s="42"/>
      <c r="E280" s="53">
        <f t="shared" ref="E280:E306" si="25">IF(D280="",0,IF(ISERROR(SEARCH(";",D280)),1,1+LEN(D280)-LEN(SUBSTITUTE(D280,";",""))))</f>
        <v>0</v>
      </c>
      <c r="F280" s="42"/>
      <c r="G280" s="46"/>
      <c r="H280" s="42"/>
      <c r="I280" s="42"/>
      <c r="J280" s="53">
        <f>$D$213*IF(C280&lt;&gt;"",IF(I280="",0,1)*(IF(E280&lt;=4,1,IF(E280=5,0.8,IF(E280=6,0.6,0.5)))),0)</f>
        <v>0</v>
      </c>
      <c r="K280" s="44">
        <v>1</v>
      </c>
      <c r="L280" s="53">
        <f>+J280*K280</f>
        <v>0</v>
      </c>
      <c r="M280" s="5"/>
      <c r="N280" s="7"/>
      <c r="O280" s="42"/>
      <c r="P280" s="42"/>
      <c r="Q280" s="45"/>
      <c r="R280" s="5"/>
    </row>
    <row r="281" spans="2:18" x14ac:dyDescent="0.4">
      <c r="B281" s="7"/>
      <c r="C281" s="42"/>
      <c r="D281" s="42"/>
      <c r="E281" s="53">
        <f t="shared" si="25"/>
        <v>0</v>
      </c>
      <c r="F281" s="42"/>
      <c r="G281" s="46"/>
      <c r="H281" s="42"/>
      <c r="I281" s="42"/>
      <c r="J281" s="53">
        <f t="shared" ref="J281:J306" si="26">$D$213*IF(C281&lt;&gt;"",IF(I281="",0,1)*(IF(E281&lt;=4,1,IF(E281=5,0.8,IF(E281=6,0.6,0.5)))),0)</f>
        <v>0</v>
      </c>
      <c r="K281" s="44">
        <v>1</v>
      </c>
      <c r="L281" s="53">
        <f t="shared" ref="L281:L306" si="27">+J281*K281</f>
        <v>0</v>
      </c>
      <c r="M281" s="5"/>
      <c r="N281" s="7"/>
      <c r="O281" s="42"/>
      <c r="P281" s="42"/>
      <c r="Q281" s="45"/>
      <c r="R281" s="5"/>
    </row>
    <row r="282" spans="2:18" x14ac:dyDescent="0.4">
      <c r="B282" s="7"/>
      <c r="C282" s="42"/>
      <c r="D282" s="42"/>
      <c r="E282" s="53">
        <f t="shared" si="25"/>
        <v>0</v>
      </c>
      <c r="F282" s="42"/>
      <c r="G282" s="46"/>
      <c r="H282" s="42"/>
      <c r="I282" s="42"/>
      <c r="J282" s="53">
        <f t="shared" si="26"/>
        <v>0</v>
      </c>
      <c r="K282" s="44">
        <v>1</v>
      </c>
      <c r="L282" s="53">
        <f t="shared" si="27"/>
        <v>0</v>
      </c>
      <c r="M282" s="5"/>
      <c r="N282" s="7"/>
      <c r="O282" s="42"/>
      <c r="P282" s="42"/>
      <c r="Q282" s="45"/>
      <c r="R282" s="5"/>
    </row>
    <row r="283" spans="2:18" x14ac:dyDescent="0.4">
      <c r="B283" s="7"/>
      <c r="C283" s="42"/>
      <c r="D283" s="42"/>
      <c r="E283" s="53">
        <f t="shared" si="25"/>
        <v>0</v>
      </c>
      <c r="F283" s="42"/>
      <c r="G283" s="46"/>
      <c r="H283" s="42"/>
      <c r="I283" s="42"/>
      <c r="J283" s="53">
        <f t="shared" si="26"/>
        <v>0</v>
      </c>
      <c r="K283" s="44">
        <v>1</v>
      </c>
      <c r="L283" s="53">
        <f t="shared" si="27"/>
        <v>0</v>
      </c>
      <c r="M283" s="5"/>
      <c r="N283" s="7"/>
      <c r="O283" s="42"/>
      <c r="P283" s="42"/>
      <c r="Q283" s="45"/>
      <c r="R283" s="5"/>
    </row>
    <row r="284" spans="2:18" x14ac:dyDescent="0.4">
      <c r="B284" s="7"/>
      <c r="C284" s="42"/>
      <c r="D284" s="42"/>
      <c r="E284" s="53">
        <f t="shared" si="25"/>
        <v>0</v>
      </c>
      <c r="F284" s="42"/>
      <c r="G284" s="46"/>
      <c r="H284" s="42"/>
      <c r="I284" s="42"/>
      <c r="J284" s="53">
        <f t="shared" ref="J284:J303" si="28">$D$213*IF(C284&lt;&gt;"",IF(I284="",0,1)*(IF(E284&lt;=4,1,IF(E284=5,0.8,IF(E284=6,0.6,0.5)))),0)</f>
        <v>0</v>
      </c>
      <c r="K284" s="44">
        <v>1</v>
      </c>
      <c r="L284" s="53">
        <f t="shared" ref="L284:L303" si="29">+J284*K284</f>
        <v>0</v>
      </c>
      <c r="M284" s="5"/>
      <c r="N284" s="7"/>
      <c r="O284" s="42"/>
      <c r="P284" s="42"/>
      <c r="Q284" s="45"/>
      <c r="R284" s="5"/>
    </row>
    <row r="285" spans="2:18" x14ac:dyDescent="0.4">
      <c r="B285" s="7"/>
      <c r="C285" s="42"/>
      <c r="D285" s="42"/>
      <c r="E285" s="53">
        <f t="shared" si="25"/>
        <v>0</v>
      </c>
      <c r="F285" s="42"/>
      <c r="G285" s="46"/>
      <c r="H285" s="42"/>
      <c r="I285" s="42"/>
      <c r="J285" s="53">
        <f t="shared" si="28"/>
        <v>0</v>
      </c>
      <c r="K285" s="44">
        <v>1</v>
      </c>
      <c r="L285" s="53">
        <f t="shared" si="29"/>
        <v>0</v>
      </c>
      <c r="M285" s="5"/>
      <c r="N285" s="7"/>
      <c r="O285" s="42"/>
      <c r="P285" s="42"/>
      <c r="Q285" s="45"/>
      <c r="R285" s="5"/>
    </row>
    <row r="286" spans="2:18" x14ac:dyDescent="0.4">
      <c r="B286" s="7"/>
      <c r="C286" s="42"/>
      <c r="D286" s="42"/>
      <c r="E286" s="53">
        <f t="shared" si="25"/>
        <v>0</v>
      </c>
      <c r="F286" s="42"/>
      <c r="G286" s="46"/>
      <c r="H286" s="42"/>
      <c r="I286" s="42"/>
      <c r="J286" s="53">
        <f t="shared" si="28"/>
        <v>0</v>
      </c>
      <c r="K286" s="44">
        <v>1</v>
      </c>
      <c r="L286" s="53">
        <f t="shared" si="29"/>
        <v>0</v>
      </c>
      <c r="M286" s="5"/>
      <c r="N286" s="7"/>
      <c r="O286" s="42"/>
      <c r="P286" s="42"/>
      <c r="Q286" s="45"/>
      <c r="R286" s="5"/>
    </row>
    <row r="287" spans="2:18" x14ac:dyDescent="0.4">
      <c r="B287" s="7"/>
      <c r="C287" s="42"/>
      <c r="D287" s="42"/>
      <c r="E287" s="53">
        <f t="shared" si="25"/>
        <v>0</v>
      </c>
      <c r="F287" s="42"/>
      <c r="G287" s="46"/>
      <c r="H287" s="42"/>
      <c r="I287" s="42"/>
      <c r="J287" s="53">
        <f t="shared" si="28"/>
        <v>0</v>
      </c>
      <c r="K287" s="44">
        <v>1</v>
      </c>
      <c r="L287" s="53">
        <f t="shared" si="29"/>
        <v>0</v>
      </c>
      <c r="M287" s="5"/>
      <c r="N287" s="7"/>
      <c r="O287" s="42"/>
      <c r="P287" s="42"/>
      <c r="Q287" s="45"/>
      <c r="R287" s="5"/>
    </row>
    <row r="288" spans="2:18" x14ac:dyDescent="0.4">
      <c r="B288" s="7"/>
      <c r="C288" s="42"/>
      <c r="D288" s="42"/>
      <c r="E288" s="53">
        <f t="shared" si="25"/>
        <v>0</v>
      </c>
      <c r="F288" s="42"/>
      <c r="G288" s="46"/>
      <c r="H288" s="42"/>
      <c r="I288" s="42"/>
      <c r="J288" s="53">
        <f t="shared" si="28"/>
        <v>0</v>
      </c>
      <c r="K288" s="44">
        <v>1</v>
      </c>
      <c r="L288" s="53">
        <f t="shared" si="29"/>
        <v>0</v>
      </c>
      <c r="M288" s="5"/>
      <c r="N288" s="7"/>
      <c r="O288" s="42"/>
      <c r="P288" s="42"/>
      <c r="Q288" s="45"/>
      <c r="R288" s="5"/>
    </row>
    <row r="289" spans="2:18" x14ac:dyDescent="0.4">
      <c r="B289" s="7"/>
      <c r="C289" s="42"/>
      <c r="D289" s="42"/>
      <c r="E289" s="53">
        <f t="shared" si="25"/>
        <v>0</v>
      </c>
      <c r="F289" s="42"/>
      <c r="G289" s="46"/>
      <c r="H289" s="42"/>
      <c r="I289" s="42"/>
      <c r="J289" s="53">
        <f t="shared" si="28"/>
        <v>0</v>
      </c>
      <c r="K289" s="44">
        <v>1</v>
      </c>
      <c r="L289" s="53">
        <f t="shared" si="29"/>
        <v>0</v>
      </c>
      <c r="M289" s="5"/>
      <c r="N289" s="7"/>
      <c r="O289" s="42"/>
      <c r="P289" s="42"/>
      <c r="Q289" s="45"/>
      <c r="R289" s="5"/>
    </row>
    <row r="290" spans="2:18" x14ac:dyDescent="0.4">
      <c r="B290" s="7"/>
      <c r="C290" s="42"/>
      <c r="D290" s="42"/>
      <c r="E290" s="53">
        <f t="shared" si="25"/>
        <v>0</v>
      </c>
      <c r="F290" s="42"/>
      <c r="G290" s="46"/>
      <c r="H290" s="42"/>
      <c r="I290" s="42"/>
      <c r="J290" s="53">
        <f t="shared" si="28"/>
        <v>0</v>
      </c>
      <c r="K290" s="44">
        <v>1</v>
      </c>
      <c r="L290" s="53">
        <f t="shared" si="29"/>
        <v>0</v>
      </c>
      <c r="M290" s="5"/>
      <c r="N290" s="7"/>
      <c r="O290" s="42"/>
      <c r="P290" s="42"/>
      <c r="Q290" s="45"/>
      <c r="R290" s="5"/>
    </row>
    <row r="291" spans="2:18" x14ac:dyDescent="0.4">
      <c r="B291" s="7"/>
      <c r="C291" s="42"/>
      <c r="D291" s="42"/>
      <c r="E291" s="53">
        <f t="shared" si="25"/>
        <v>0</v>
      </c>
      <c r="F291" s="42"/>
      <c r="G291" s="46"/>
      <c r="H291" s="42"/>
      <c r="I291" s="42"/>
      <c r="J291" s="53">
        <f t="shared" si="28"/>
        <v>0</v>
      </c>
      <c r="K291" s="44">
        <v>1</v>
      </c>
      <c r="L291" s="53">
        <f t="shared" si="29"/>
        <v>0</v>
      </c>
      <c r="M291" s="5"/>
      <c r="N291" s="7"/>
      <c r="O291" s="42"/>
      <c r="P291" s="42"/>
      <c r="Q291" s="45"/>
      <c r="R291" s="5"/>
    </row>
    <row r="292" spans="2:18" x14ac:dyDescent="0.4">
      <c r="B292" s="7"/>
      <c r="C292" s="42"/>
      <c r="D292" s="42"/>
      <c r="E292" s="53">
        <f t="shared" si="25"/>
        <v>0</v>
      </c>
      <c r="F292" s="42"/>
      <c r="G292" s="46"/>
      <c r="H292" s="42"/>
      <c r="I292" s="42"/>
      <c r="J292" s="53">
        <f t="shared" si="28"/>
        <v>0</v>
      </c>
      <c r="K292" s="44">
        <v>1</v>
      </c>
      <c r="L292" s="53">
        <f t="shared" si="29"/>
        <v>0</v>
      </c>
      <c r="M292" s="5"/>
      <c r="N292" s="7"/>
      <c r="O292" s="42"/>
      <c r="P292" s="42"/>
      <c r="Q292" s="45"/>
      <c r="R292" s="5"/>
    </row>
    <row r="293" spans="2:18" x14ac:dyDescent="0.4">
      <c r="B293" s="7"/>
      <c r="C293" s="42"/>
      <c r="D293" s="42"/>
      <c r="E293" s="53">
        <f t="shared" si="25"/>
        <v>0</v>
      </c>
      <c r="F293" s="42"/>
      <c r="G293" s="46"/>
      <c r="H293" s="42"/>
      <c r="I293" s="42"/>
      <c r="J293" s="53">
        <f t="shared" si="28"/>
        <v>0</v>
      </c>
      <c r="K293" s="44">
        <v>1</v>
      </c>
      <c r="L293" s="53">
        <f t="shared" si="29"/>
        <v>0</v>
      </c>
      <c r="M293" s="5"/>
      <c r="N293" s="7"/>
      <c r="O293" s="42"/>
      <c r="P293" s="42"/>
      <c r="Q293" s="45"/>
      <c r="R293" s="5"/>
    </row>
    <row r="294" spans="2:18" x14ac:dyDescent="0.4">
      <c r="B294" s="7"/>
      <c r="C294" s="42"/>
      <c r="D294" s="42"/>
      <c r="E294" s="53">
        <f t="shared" si="25"/>
        <v>0</v>
      </c>
      <c r="F294" s="42"/>
      <c r="G294" s="46"/>
      <c r="H294" s="42"/>
      <c r="I294" s="42"/>
      <c r="J294" s="53">
        <f t="shared" si="28"/>
        <v>0</v>
      </c>
      <c r="K294" s="44">
        <v>1</v>
      </c>
      <c r="L294" s="53">
        <f t="shared" si="29"/>
        <v>0</v>
      </c>
      <c r="M294" s="5"/>
      <c r="N294" s="7"/>
      <c r="O294" s="42"/>
      <c r="P294" s="42"/>
      <c r="Q294" s="45"/>
      <c r="R294" s="5"/>
    </row>
    <row r="295" spans="2:18" x14ac:dyDescent="0.4">
      <c r="B295" s="7"/>
      <c r="C295" s="42"/>
      <c r="D295" s="42"/>
      <c r="E295" s="53">
        <f t="shared" si="25"/>
        <v>0</v>
      </c>
      <c r="F295" s="42"/>
      <c r="G295" s="46"/>
      <c r="H295" s="42"/>
      <c r="I295" s="42"/>
      <c r="J295" s="53">
        <f t="shared" si="28"/>
        <v>0</v>
      </c>
      <c r="K295" s="44">
        <v>1</v>
      </c>
      <c r="L295" s="53">
        <f t="shared" si="29"/>
        <v>0</v>
      </c>
      <c r="M295" s="5"/>
      <c r="N295" s="7"/>
      <c r="O295" s="42"/>
      <c r="P295" s="42"/>
      <c r="Q295" s="45"/>
      <c r="R295" s="5"/>
    </row>
    <row r="296" spans="2:18" x14ac:dyDescent="0.4">
      <c r="B296" s="7"/>
      <c r="C296" s="42"/>
      <c r="D296" s="42"/>
      <c r="E296" s="53">
        <f t="shared" si="25"/>
        <v>0</v>
      </c>
      <c r="F296" s="42"/>
      <c r="G296" s="46"/>
      <c r="H296" s="42"/>
      <c r="I296" s="42"/>
      <c r="J296" s="53">
        <f t="shared" si="28"/>
        <v>0</v>
      </c>
      <c r="K296" s="44">
        <v>1</v>
      </c>
      <c r="L296" s="53">
        <f t="shared" si="29"/>
        <v>0</v>
      </c>
      <c r="M296" s="5"/>
      <c r="N296" s="7"/>
      <c r="O296" s="42"/>
      <c r="P296" s="42"/>
      <c r="Q296" s="45"/>
      <c r="R296" s="5"/>
    </row>
    <row r="297" spans="2:18" x14ac:dyDescent="0.4">
      <c r="B297" s="7"/>
      <c r="C297" s="42"/>
      <c r="D297" s="42"/>
      <c r="E297" s="53">
        <f t="shared" si="25"/>
        <v>0</v>
      </c>
      <c r="F297" s="42"/>
      <c r="G297" s="46"/>
      <c r="H297" s="42"/>
      <c r="I297" s="42"/>
      <c r="J297" s="53">
        <f t="shared" si="28"/>
        <v>0</v>
      </c>
      <c r="K297" s="44">
        <v>1</v>
      </c>
      <c r="L297" s="53">
        <f t="shared" si="29"/>
        <v>0</v>
      </c>
      <c r="M297" s="5"/>
      <c r="N297" s="7"/>
      <c r="O297" s="42"/>
      <c r="P297" s="42"/>
      <c r="Q297" s="45"/>
      <c r="R297" s="5"/>
    </row>
    <row r="298" spans="2:18" x14ac:dyDescent="0.4">
      <c r="B298" s="7"/>
      <c r="C298" s="42"/>
      <c r="D298" s="42"/>
      <c r="E298" s="53">
        <f t="shared" si="25"/>
        <v>0</v>
      </c>
      <c r="F298" s="42"/>
      <c r="G298" s="46"/>
      <c r="H298" s="42"/>
      <c r="I298" s="42"/>
      <c r="J298" s="53">
        <f t="shared" si="28"/>
        <v>0</v>
      </c>
      <c r="K298" s="44">
        <v>1</v>
      </c>
      <c r="L298" s="53">
        <f t="shared" si="29"/>
        <v>0</v>
      </c>
      <c r="M298" s="5"/>
      <c r="N298" s="7"/>
      <c r="O298" s="42"/>
      <c r="P298" s="42"/>
      <c r="Q298" s="45"/>
      <c r="R298" s="5"/>
    </row>
    <row r="299" spans="2:18" x14ac:dyDescent="0.4">
      <c r="B299" s="7"/>
      <c r="C299" s="42"/>
      <c r="D299" s="42"/>
      <c r="E299" s="53">
        <f t="shared" si="25"/>
        <v>0</v>
      </c>
      <c r="F299" s="42"/>
      <c r="G299" s="46"/>
      <c r="H299" s="42"/>
      <c r="I299" s="42"/>
      <c r="J299" s="53">
        <f t="shared" si="28"/>
        <v>0</v>
      </c>
      <c r="K299" s="44">
        <v>1</v>
      </c>
      <c r="L299" s="53">
        <f t="shared" si="29"/>
        <v>0</v>
      </c>
      <c r="M299" s="5"/>
      <c r="N299" s="7"/>
      <c r="O299" s="42"/>
      <c r="P299" s="42"/>
      <c r="Q299" s="45"/>
      <c r="R299" s="5"/>
    </row>
    <row r="300" spans="2:18" x14ac:dyDescent="0.4">
      <c r="B300" s="7"/>
      <c r="C300" s="42"/>
      <c r="D300" s="42"/>
      <c r="E300" s="53">
        <f t="shared" si="25"/>
        <v>0</v>
      </c>
      <c r="F300" s="42"/>
      <c r="G300" s="46"/>
      <c r="H300" s="42"/>
      <c r="I300" s="42"/>
      <c r="J300" s="53">
        <f t="shared" si="28"/>
        <v>0</v>
      </c>
      <c r="K300" s="44">
        <v>1</v>
      </c>
      <c r="L300" s="53">
        <f t="shared" si="29"/>
        <v>0</v>
      </c>
      <c r="M300" s="5"/>
      <c r="N300" s="7"/>
      <c r="O300" s="42"/>
      <c r="P300" s="42"/>
      <c r="Q300" s="45"/>
      <c r="R300" s="5"/>
    </row>
    <row r="301" spans="2:18" x14ac:dyDescent="0.4">
      <c r="B301" s="7"/>
      <c r="C301" s="42"/>
      <c r="D301" s="42"/>
      <c r="E301" s="53">
        <f t="shared" si="25"/>
        <v>0</v>
      </c>
      <c r="F301" s="42"/>
      <c r="G301" s="46"/>
      <c r="H301" s="42"/>
      <c r="I301" s="42"/>
      <c r="J301" s="53">
        <f t="shared" si="28"/>
        <v>0</v>
      </c>
      <c r="K301" s="44">
        <v>1</v>
      </c>
      <c r="L301" s="53">
        <f t="shared" si="29"/>
        <v>0</v>
      </c>
      <c r="M301" s="5"/>
      <c r="N301" s="7"/>
      <c r="O301" s="42"/>
      <c r="P301" s="42"/>
      <c r="Q301" s="45"/>
      <c r="R301" s="5"/>
    </row>
    <row r="302" spans="2:18" x14ac:dyDescent="0.4">
      <c r="B302" s="7"/>
      <c r="C302" s="42"/>
      <c r="D302" s="42"/>
      <c r="E302" s="53">
        <f t="shared" si="25"/>
        <v>0</v>
      </c>
      <c r="F302" s="42"/>
      <c r="G302" s="46"/>
      <c r="H302" s="42"/>
      <c r="I302" s="42"/>
      <c r="J302" s="53">
        <f t="shared" si="28"/>
        <v>0</v>
      </c>
      <c r="K302" s="44">
        <v>1</v>
      </c>
      <c r="L302" s="53">
        <f t="shared" si="29"/>
        <v>0</v>
      </c>
      <c r="M302" s="5"/>
      <c r="N302" s="7"/>
      <c r="O302" s="42"/>
      <c r="P302" s="42"/>
      <c r="Q302" s="45"/>
      <c r="R302" s="5"/>
    </row>
    <row r="303" spans="2:18" x14ac:dyDescent="0.4">
      <c r="B303" s="7"/>
      <c r="C303" s="42"/>
      <c r="D303" s="42"/>
      <c r="E303" s="53">
        <f t="shared" si="25"/>
        <v>0</v>
      </c>
      <c r="F303" s="42"/>
      <c r="G303" s="46"/>
      <c r="H303" s="42"/>
      <c r="I303" s="42"/>
      <c r="J303" s="53">
        <f t="shared" si="28"/>
        <v>0</v>
      </c>
      <c r="K303" s="44">
        <v>1</v>
      </c>
      <c r="L303" s="53">
        <f t="shared" si="29"/>
        <v>0</v>
      </c>
      <c r="M303" s="5"/>
      <c r="N303" s="7"/>
      <c r="O303" s="42"/>
      <c r="P303" s="42"/>
      <c r="Q303" s="45"/>
      <c r="R303" s="5"/>
    </row>
    <row r="304" spans="2:18" x14ac:dyDescent="0.4">
      <c r="B304" s="7"/>
      <c r="C304" s="42"/>
      <c r="D304" s="42"/>
      <c r="E304" s="53">
        <f t="shared" si="25"/>
        <v>0</v>
      </c>
      <c r="F304" s="42"/>
      <c r="G304" s="46"/>
      <c r="H304" s="42"/>
      <c r="I304" s="42"/>
      <c r="J304" s="53">
        <f t="shared" si="26"/>
        <v>0</v>
      </c>
      <c r="K304" s="44">
        <v>1</v>
      </c>
      <c r="L304" s="53">
        <f t="shared" si="27"/>
        <v>0</v>
      </c>
      <c r="M304" s="5"/>
      <c r="N304" s="7"/>
      <c r="O304" s="42"/>
      <c r="P304" s="42"/>
      <c r="Q304" s="45"/>
      <c r="R304" s="5"/>
    </row>
    <row r="305" spans="2:18" x14ac:dyDescent="0.4">
      <c r="B305" s="7"/>
      <c r="C305" s="42"/>
      <c r="D305" s="42"/>
      <c r="E305" s="53">
        <f t="shared" si="25"/>
        <v>0</v>
      </c>
      <c r="F305" s="42"/>
      <c r="G305" s="46"/>
      <c r="H305" s="42"/>
      <c r="I305" s="42"/>
      <c r="J305" s="53">
        <f t="shared" si="26"/>
        <v>0</v>
      </c>
      <c r="K305" s="44">
        <v>1</v>
      </c>
      <c r="L305" s="53">
        <f t="shared" si="27"/>
        <v>0</v>
      </c>
      <c r="M305" s="5"/>
      <c r="N305" s="7"/>
      <c r="O305" s="42"/>
      <c r="P305" s="42"/>
      <c r="Q305" s="45"/>
      <c r="R305" s="5"/>
    </row>
    <row r="306" spans="2:18" x14ac:dyDescent="0.4">
      <c r="B306" s="7"/>
      <c r="C306" s="42"/>
      <c r="D306" s="42"/>
      <c r="E306" s="53">
        <f t="shared" si="25"/>
        <v>0</v>
      </c>
      <c r="F306" s="42"/>
      <c r="G306" s="46"/>
      <c r="H306" s="42"/>
      <c r="I306" s="42"/>
      <c r="J306" s="53">
        <f t="shared" si="26"/>
        <v>0</v>
      </c>
      <c r="K306" s="44">
        <v>1</v>
      </c>
      <c r="L306" s="53">
        <f t="shared" si="27"/>
        <v>0</v>
      </c>
      <c r="M306" s="5"/>
      <c r="N306" s="7"/>
      <c r="O306" s="42"/>
      <c r="P306" s="42"/>
      <c r="Q306" s="45"/>
      <c r="R306" s="5"/>
    </row>
    <row r="307" spans="2:18" x14ac:dyDescent="0.4">
      <c r="B307" s="7"/>
      <c r="M307" s="5"/>
      <c r="N307" s="7"/>
      <c r="R307" s="5"/>
    </row>
    <row r="308" spans="2:18" x14ac:dyDescent="0.4">
      <c r="B308" s="7" t="s">
        <v>79</v>
      </c>
      <c r="C308" t="s">
        <v>78</v>
      </c>
      <c r="M308" s="5"/>
      <c r="N308" s="7"/>
      <c r="R308" s="5"/>
    </row>
    <row r="309" spans="2:18" x14ac:dyDescent="0.4">
      <c r="B309" s="7"/>
      <c r="C309" s="13" t="s">
        <v>66</v>
      </c>
      <c r="D309" s="13" t="s">
        <v>71</v>
      </c>
      <c r="E309" s="13" t="s">
        <v>70</v>
      </c>
      <c r="F309" s="13" t="s">
        <v>25</v>
      </c>
      <c r="G309" s="13" t="s">
        <v>32</v>
      </c>
      <c r="H309" s="13" t="s">
        <v>9</v>
      </c>
      <c r="I309" s="13" t="s">
        <v>190</v>
      </c>
      <c r="J309" s="13" t="s">
        <v>9</v>
      </c>
      <c r="M309" s="5"/>
      <c r="N309" s="7"/>
      <c r="O309" s="13" t="s">
        <v>125</v>
      </c>
      <c r="P309" s="13" t="s">
        <v>126</v>
      </c>
      <c r="Q309" s="13" t="s">
        <v>196</v>
      </c>
      <c r="R309" s="5"/>
    </row>
    <row r="310" spans="2:18" x14ac:dyDescent="0.4">
      <c r="B310" s="7"/>
      <c r="C310" s="42"/>
      <c r="D310" s="42"/>
      <c r="E310" s="53">
        <f t="shared" ref="E310:E335" si="30">IF(D310="",0,IF(ISERROR(SEARCH(";",D310)),1,1+LEN(D310)-LEN(SUBSTITUTE(D310,";",""))))</f>
        <v>0</v>
      </c>
      <c r="F310" s="46"/>
      <c r="G310" s="42"/>
      <c r="H310" s="53">
        <f>$D$213*IF(C310&lt;&gt;"",1.5*(IF(E310&lt;=4,1,IF(E310=5,0.8,IF(E310=6,0.6,0.5)))),0)</f>
        <v>0</v>
      </c>
      <c r="I310" s="44">
        <v>1</v>
      </c>
      <c r="J310" s="53">
        <f>+H310*I310</f>
        <v>0</v>
      </c>
      <c r="M310" s="5"/>
      <c r="N310" s="7"/>
      <c r="O310" s="42"/>
      <c r="P310" s="42"/>
      <c r="Q310" s="45"/>
      <c r="R310" s="5"/>
    </row>
    <row r="311" spans="2:18" x14ac:dyDescent="0.4">
      <c r="B311" s="7"/>
      <c r="C311" s="42"/>
      <c r="D311" s="42"/>
      <c r="E311" s="53">
        <f t="shared" si="30"/>
        <v>0</v>
      </c>
      <c r="F311" s="46"/>
      <c r="G311" s="42"/>
      <c r="H311" s="53">
        <f t="shared" ref="H311:H335" si="31">$D$213*IF(C311&lt;&gt;"",1.5*(IF(E311&lt;=4,1,IF(E311=5,0.8,IF(E311=6,0.6,0.5)))),0)</f>
        <v>0</v>
      </c>
      <c r="I311" s="44">
        <v>1</v>
      </c>
      <c r="J311" s="53">
        <f t="shared" ref="J311:J335" si="32">+H311*I311</f>
        <v>0</v>
      </c>
      <c r="M311" s="5"/>
      <c r="N311" s="7"/>
      <c r="O311" s="42"/>
      <c r="P311" s="42"/>
      <c r="Q311" s="45"/>
      <c r="R311" s="5"/>
    </row>
    <row r="312" spans="2:18" x14ac:dyDescent="0.4">
      <c r="B312" s="7"/>
      <c r="C312" s="42"/>
      <c r="D312" s="42"/>
      <c r="E312" s="53">
        <f t="shared" si="30"/>
        <v>0</v>
      </c>
      <c r="F312" s="46"/>
      <c r="G312" s="42"/>
      <c r="H312" s="53">
        <f t="shared" si="31"/>
        <v>0</v>
      </c>
      <c r="I312" s="44">
        <v>1</v>
      </c>
      <c r="J312" s="53">
        <f t="shared" si="32"/>
        <v>0</v>
      </c>
      <c r="M312" s="5"/>
      <c r="N312" s="7"/>
      <c r="O312" s="42"/>
      <c r="P312" s="42"/>
      <c r="Q312" s="45"/>
      <c r="R312" s="5"/>
    </row>
    <row r="313" spans="2:18" x14ac:dyDescent="0.4">
      <c r="B313" s="7"/>
      <c r="C313" s="42"/>
      <c r="D313" s="42"/>
      <c r="E313" s="53">
        <f t="shared" si="30"/>
        <v>0</v>
      </c>
      <c r="F313" s="46"/>
      <c r="G313" s="42"/>
      <c r="H313" s="53">
        <f t="shared" ref="H313:H331" si="33">$D$213*IF(C313&lt;&gt;"",1.5*(IF(E313&lt;=4,1,IF(E313=5,0.8,IF(E313=6,0.6,0.5)))),0)</f>
        <v>0</v>
      </c>
      <c r="I313" s="44">
        <v>1</v>
      </c>
      <c r="J313" s="53">
        <f t="shared" ref="J313:J331" si="34">+H313*I313</f>
        <v>0</v>
      </c>
      <c r="M313" s="5"/>
      <c r="N313" s="7"/>
      <c r="O313" s="42"/>
      <c r="P313" s="42"/>
      <c r="Q313" s="45"/>
      <c r="R313" s="5"/>
    </row>
    <row r="314" spans="2:18" x14ac:dyDescent="0.4">
      <c r="B314" s="7"/>
      <c r="C314" s="42"/>
      <c r="D314" s="42"/>
      <c r="E314" s="53">
        <f t="shared" si="30"/>
        <v>0</v>
      </c>
      <c r="F314" s="46"/>
      <c r="G314" s="42"/>
      <c r="H314" s="53">
        <f t="shared" si="33"/>
        <v>0</v>
      </c>
      <c r="I314" s="44">
        <v>1</v>
      </c>
      <c r="J314" s="53">
        <f t="shared" si="34"/>
        <v>0</v>
      </c>
      <c r="M314" s="5"/>
      <c r="N314" s="7"/>
      <c r="O314" s="42"/>
      <c r="P314" s="42"/>
      <c r="Q314" s="45"/>
      <c r="R314" s="5"/>
    </row>
    <row r="315" spans="2:18" x14ac:dyDescent="0.4">
      <c r="B315" s="7"/>
      <c r="C315" s="42"/>
      <c r="D315" s="42"/>
      <c r="E315" s="53">
        <f t="shared" si="30"/>
        <v>0</v>
      </c>
      <c r="F315" s="46"/>
      <c r="G315" s="42"/>
      <c r="H315" s="53">
        <f t="shared" si="33"/>
        <v>0</v>
      </c>
      <c r="I315" s="44">
        <v>1</v>
      </c>
      <c r="J315" s="53">
        <f t="shared" si="34"/>
        <v>0</v>
      </c>
      <c r="M315" s="5"/>
      <c r="N315" s="7"/>
      <c r="O315" s="42"/>
      <c r="P315" s="42"/>
      <c r="Q315" s="45"/>
      <c r="R315" s="5"/>
    </row>
    <row r="316" spans="2:18" x14ac:dyDescent="0.4">
      <c r="B316" s="7"/>
      <c r="C316" s="42"/>
      <c r="D316" s="42"/>
      <c r="E316" s="53">
        <f t="shared" si="30"/>
        <v>0</v>
      </c>
      <c r="F316" s="46"/>
      <c r="G316" s="42"/>
      <c r="H316" s="53">
        <f t="shared" si="33"/>
        <v>0</v>
      </c>
      <c r="I316" s="44">
        <v>1</v>
      </c>
      <c r="J316" s="53">
        <f t="shared" si="34"/>
        <v>0</v>
      </c>
      <c r="M316" s="5"/>
      <c r="N316" s="7"/>
      <c r="O316" s="42"/>
      <c r="P316" s="42"/>
      <c r="Q316" s="45"/>
      <c r="R316" s="5"/>
    </row>
    <row r="317" spans="2:18" x14ac:dyDescent="0.4">
      <c r="B317" s="7"/>
      <c r="C317" s="42"/>
      <c r="D317" s="42"/>
      <c r="E317" s="53">
        <f t="shared" si="30"/>
        <v>0</v>
      </c>
      <c r="F317" s="46"/>
      <c r="G317" s="42"/>
      <c r="H317" s="53">
        <f t="shared" si="33"/>
        <v>0</v>
      </c>
      <c r="I317" s="44">
        <v>1</v>
      </c>
      <c r="J317" s="53">
        <f t="shared" si="34"/>
        <v>0</v>
      </c>
      <c r="M317" s="5"/>
      <c r="N317" s="7"/>
      <c r="O317" s="42"/>
      <c r="P317" s="42"/>
      <c r="Q317" s="45"/>
      <c r="R317" s="5"/>
    </row>
    <row r="318" spans="2:18" x14ac:dyDescent="0.4">
      <c r="B318" s="7"/>
      <c r="C318" s="42"/>
      <c r="D318" s="42"/>
      <c r="E318" s="53">
        <f t="shared" si="30"/>
        <v>0</v>
      </c>
      <c r="F318" s="46"/>
      <c r="G318" s="42"/>
      <c r="H318" s="53">
        <f t="shared" si="33"/>
        <v>0</v>
      </c>
      <c r="I318" s="44">
        <v>1</v>
      </c>
      <c r="J318" s="53">
        <f t="shared" si="34"/>
        <v>0</v>
      </c>
      <c r="M318" s="5"/>
      <c r="N318" s="7"/>
      <c r="O318" s="42"/>
      <c r="P318" s="42"/>
      <c r="Q318" s="45"/>
      <c r="R318" s="5"/>
    </row>
    <row r="319" spans="2:18" x14ac:dyDescent="0.4">
      <c r="B319" s="7"/>
      <c r="C319" s="42"/>
      <c r="D319" s="42"/>
      <c r="E319" s="53">
        <f t="shared" si="30"/>
        <v>0</v>
      </c>
      <c r="F319" s="46"/>
      <c r="G319" s="42"/>
      <c r="H319" s="53">
        <f t="shared" si="33"/>
        <v>0</v>
      </c>
      <c r="I319" s="44">
        <v>1</v>
      </c>
      <c r="J319" s="53">
        <f t="shared" si="34"/>
        <v>0</v>
      </c>
      <c r="M319" s="5"/>
      <c r="N319" s="7"/>
      <c r="O319" s="42"/>
      <c r="P319" s="42"/>
      <c r="Q319" s="45"/>
      <c r="R319" s="5"/>
    </row>
    <row r="320" spans="2:18" x14ac:dyDescent="0.4">
      <c r="B320" s="7"/>
      <c r="C320" s="42"/>
      <c r="D320" s="42"/>
      <c r="E320" s="53">
        <f t="shared" si="30"/>
        <v>0</v>
      </c>
      <c r="F320" s="46"/>
      <c r="G320" s="42"/>
      <c r="H320" s="53">
        <f t="shared" si="33"/>
        <v>0</v>
      </c>
      <c r="I320" s="44">
        <v>1</v>
      </c>
      <c r="J320" s="53">
        <f t="shared" si="34"/>
        <v>0</v>
      </c>
      <c r="M320" s="5"/>
      <c r="N320" s="7"/>
      <c r="O320" s="42"/>
      <c r="P320" s="42"/>
      <c r="Q320" s="45"/>
      <c r="R320" s="5"/>
    </row>
    <row r="321" spans="2:18" x14ac:dyDescent="0.4">
      <c r="B321" s="7"/>
      <c r="C321" s="42"/>
      <c r="D321" s="42"/>
      <c r="E321" s="53">
        <f t="shared" si="30"/>
        <v>0</v>
      </c>
      <c r="F321" s="46"/>
      <c r="G321" s="42"/>
      <c r="H321" s="53">
        <f t="shared" si="33"/>
        <v>0</v>
      </c>
      <c r="I321" s="44">
        <v>1</v>
      </c>
      <c r="J321" s="53">
        <f t="shared" si="34"/>
        <v>0</v>
      </c>
      <c r="M321" s="5"/>
      <c r="N321" s="7"/>
      <c r="O321" s="42"/>
      <c r="P321" s="42"/>
      <c r="Q321" s="45"/>
      <c r="R321" s="5"/>
    </row>
    <row r="322" spans="2:18" x14ac:dyDescent="0.4">
      <c r="B322" s="7"/>
      <c r="C322" s="42"/>
      <c r="D322" s="42"/>
      <c r="E322" s="53">
        <f t="shared" si="30"/>
        <v>0</v>
      </c>
      <c r="F322" s="46"/>
      <c r="G322" s="42"/>
      <c r="H322" s="53">
        <f t="shared" si="33"/>
        <v>0</v>
      </c>
      <c r="I322" s="44">
        <v>1</v>
      </c>
      <c r="J322" s="53">
        <f t="shared" si="34"/>
        <v>0</v>
      </c>
      <c r="M322" s="5"/>
      <c r="N322" s="7"/>
      <c r="O322" s="42"/>
      <c r="P322" s="42"/>
      <c r="Q322" s="45"/>
      <c r="R322" s="5"/>
    </row>
    <row r="323" spans="2:18" x14ac:dyDescent="0.4">
      <c r="B323" s="7"/>
      <c r="C323" s="42"/>
      <c r="D323" s="42"/>
      <c r="E323" s="53">
        <f t="shared" si="30"/>
        <v>0</v>
      </c>
      <c r="F323" s="46"/>
      <c r="G323" s="42"/>
      <c r="H323" s="53">
        <f t="shared" si="33"/>
        <v>0</v>
      </c>
      <c r="I323" s="44">
        <v>1</v>
      </c>
      <c r="J323" s="53">
        <f t="shared" si="34"/>
        <v>0</v>
      </c>
      <c r="M323" s="5"/>
      <c r="N323" s="7"/>
      <c r="O323" s="42"/>
      <c r="P323" s="42"/>
      <c r="Q323" s="45"/>
      <c r="R323" s="5"/>
    </row>
    <row r="324" spans="2:18" x14ac:dyDescent="0.4">
      <c r="B324" s="7"/>
      <c r="C324" s="42"/>
      <c r="D324" s="42"/>
      <c r="E324" s="53">
        <f t="shared" si="30"/>
        <v>0</v>
      </c>
      <c r="F324" s="46"/>
      <c r="G324" s="42"/>
      <c r="H324" s="53">
        <f t="shared" si="33"/>
        <v>0</v>
      </c>
      <c r="I324" s="44">
        <v>1</v>
      </c>
      <c r="J324" s="53">
        <f t="shared" si="34"/>
        <v>0</v>
      </c>
      <c r="M324" s="5"/>
      <c r="N324" s="7"/>
      <c r="O324" s="42"/>
      <c r="P324" s="42"/>
      <c r="Q324" s="45"/>
      <c r="R324" s="5"/>
    </row>
    <row r="325" spans="2:18" x14ac:dyDescent="0.4">
      <c r="B325" s="7"/>
      <c r="C325" s="42"/>
      <c r="D325" s="42"/>
      <c r="E325" s="53">
        <f t="shared" si="30"/>
        <v>0</v>
      </c>
      <c r="F325" s="46"/>
      <c r="G325" s="42"/>
      <c r="H325" s="53">
        <f t="shared" si="33"/>
        <v>0</v>
      </c>
      <c r="I325" s="44">
        <v>1</v>
      </c>
      <c r="J325" s="53">
        <f t="shared" si="34"/>
        <v>0</v>
      </c>
      <c r="M325" s="5"/>
      <c r="N325" s="7"/>
      <c r="O325" s="42"/>
      <c r="P325" s="42"/>
      <c r="Q325" s="45"/>
      <c r="R325" s="5"/>
    </row>
    <row r="326" spans="2:18" x14ac:dyDescent="0.4">
      <c r="B326" s="7"/>
      <c r="C326" s="42"/>
      <c r="D326" s="42"/>
      <c r="E326" s="53">
        <f t="shared" si="30"/>
        <v>0</v>
      </c>
      <c r="F326" s="46"/>
      <c r="G326" s="42"/>
      <c r="H326" s="53">
        <f t="shared" si="33"/>
        <v>0</v>
      </c>
      <c r="I326" s="44">
        <v>1</v>
      </c>
      <c r="J326" s="53">
        <f t="shared" si="34"/>
        <v>0</v>
      </c>
      <c r="M326" s="5"/>
      <c r="N326" s="7"/>
      <c r="O326" s="42"/>
      <c r="P326" s="42"/>
      <c r="Q326" s="45"/>
      <c r="R326" s="5"/>
    </row>
    <row r="327" spans="2:18" x14ac:dyDescent="0.4">
      <c r="B327" s="7"/>
      <c r="C327" s="42"/>
      <c r="D327" s="42"/>
      <c r="E327" s="53">
        <f t="shared" si="30"/>
        <v>0</v>
      </c>
      <c r="F327" s="46"/>
      <c r="G327" s="42"/>
      <c r="H327" s="53">
        <f t="shared" si="33"/>
        <v>0</v>
      </c>
      <c r="I327" s="44">
        <v>1</v>
      </c>
      <c r="J327" s="53">
        <f t="shared" si="34"/>
        <v>0</v>
      </c>
      <c r="M327" s="5"/>
      <c r="N327" s="7"/>
      <c r="O327" s="42"/>
      <c r="P327" s="42"/>
      <c r="Q327" s="45"/>
      <c r="R327" s="5"/>
    </row>
    <row r="328" spans="2:18" x14ac:dyDescent="0.4">
      <c r="B328" s="7"/>
      <c r="C328" s="42"/>
      <c r="D328" s="42"/>
      <c r="E328" s="53">
        <f t="shared" si="30"/>
        <v>0</v>
      </c>
      <c r="F328" s="46"/>
      <c r="G328" s="42"/>
      <c r="H328" s="53">
        <f t="shared" si="33"/>
        <v>0</v>
      </c>
      <c r="I328" s="44">
        <v>1</v>
      </c>
      <c r="J328" s="53">
        <f t="shared" si="34"/>
        <v>0</v>
      </c>
      <c r="M328" s="5"/>
      <c r="N328" s="7"/>
      <c r="O328" s="42"/>
      <c r="P328" s="42"/>
      <c r="Q328" s="45"/>
      <c r="R328" s="5"/>
    </row>
    <row r="329" spans="2:18" x14ac:dyDescent="0.4">
      <c r="B329" s="7"/>
      <c r="C329" s="42"/>
      <c r="D329" s="42"/>
      <c r="E329" s="53">
        <f t="shared" si="30"/>
        <v>0</v>
      </c>
      <c r="F329" s="46"/>
      <c r="G329" s="42"/>
      <c r="H329" s="53">
        <f t="shared" si="33"/>
        <v>0</v>
      </c>
      <c r="I329" s="44">
        <v>1</v>
      </c>
      <c r="J329" s="53">
        <f t="shared" si="34"/>
        <v>0</v>
      </c>
      <c r="M329" s="5"/>
      <c r="N329" s="7"/>
      <c r="O329" s="42"/>
      <c r="P329" s="42"/>
      <c r="Q329" s="45"/>
      <c r="R329" s="5"/>
    </row>
    <row r="330" spans="2:18" x14ac:dyDescent="0.4">
      <c r="B330" s="7"/>
      <c r="C330" s="42"/>
      <c r="D330" s="42"/>
      <c r="E330" s="53">
        <f t="shared" si="30"/>
        <v>0</v>
      </c>
      <c r="F330" s="46"/>
      <c r="G330" s="42"/>
      <c r="H330" s="53">
        <f t="shared" si="33"/>
        <v>0</v>
      </c>
      <c r="I330" s="44">
        <v>1</v>
      </c>
      <c r="J330" s="53">
        <f t="shared" si="34"/>
        <v>0</v>
      </c>
      <c r="M330" s="5"/>
      <c r="N330" s="7"/>
      <c r="O330" s="42"/>
      <c r="P330" s="42"/>
      <c r="Q330" s="45"/>
      <c r="R330" s="5"/>
    </row>
    <row r="331" spans="2:18" x14ac:dyDescent="0.4">
      <c r="B331" s="7"/>
      <c r="C331" s="42"/>
      <c r="D331" s="42"/>
      <c r="E331" s="53">
        <f t="shared" si="30"/>
        <v>0</v>
      </c>
      <c r="F331" s="46"/>
      <c r="G331" s="42"/>
      <c r="H331" s="53">
        <f t="shared" si="33"/>
        <v>0</v>
      </c>
      <c r="I331" s="44">
        <v>1</v>
      </c>
      <c r="J331" s="53">
        <f t="shared" si="34"/>
        <v>0</v>
      </c>
      <c r="M331" s="5"/>
      <c r="N331" s="7"/>
      <c r="O331" s="42"/>
      <c r="P331" s="42"/>
      <c r="Q331" s="45"/>
      <c r="R331" s="5"/>
    </row>
    <row r="332" spans="2:18" x14ac:dyDescent="0.4">
      <c r="B332" s="7"/>
      <c r="C332" s="42"/>
      <c r="D332" s="42"/>
      <c r="E332" s="53">
        <f t="shared" si="30"/>
        <v>0</v>
      </c>
      <c r="F332" s="46"/>
      <c r="G332" s="42"/>
      <c r="H332" s="53">
        <f t="shared" si="31"/>
        <v>0</v>
      </c>
      <c r="I332" s="44">
        <v>1</v>
      </c>
      <c r="J332" s="53">
        <f t="shared" si="32"/>
        <v>0</v>
      </c>
      <c r="M332" s="5"/>
      <c r="N332" s="7"/>
      <c r="O332" s="42"/>
      <c r="P332" s="42"/>
      <c r="Q332" s="45"/>
      <c r="R332" s="5"/>
    </row>
    <row r="333" spans="2:18" x14ac:dyDescent="0.4">
      <c r="B333" s="7"/>
      <c r="C333" s="42"/>
      <c r="D333" s="42"/>
      <c r="E333" s="53">
        <f t="shared" si="30"/>
        <v>0</v>
      </c>
      <c r="F333" s="46"/>
      <c r="G333" s="42"/>
      <c r="H333" s="53">
        <f t="shared" si="31"/>
        <v>0</v>
      </c>
      <c r="I333" s="44">
        <v>1</v>
      </c>
      <c r="J333" s="53">
        <f t="shared" si="32"/>
        <v>0</v>
      </c>
      <c r="M333" s="5"/>
      <c r="N333" s="7"/>
      <c r="O333" s="42"/>
      <c r="P333" s="42"/>
      <c r="Q333" s="45"/>
      <c r="R333" s="5"/>
    </row>
    <row r="334" spans="2:18" x14ac:dyDescent="0.4">
      <c r="B334" s="7"/>
      <c r="C334" s="42"/>
      <c r="D334" s="42"/>
      <c r="E334" s="53">
        <f t="shared" si="30"/>
        <v>0</v>
      </c>
      <c r="F334" s="46"/>
      <c r="G334" s="42"/>
      <c r="H334" s="53">
        <f t="shared" si="31"/>
        <v>0</v>
      </c>
      <c r="I334" s="44">
        <v>1</v>
      </c>
      <c r="J334" s="53">
        <f t="shared" si="32"/>
        <v>0</v>
      </c>
      <c r="M334" s="5"/>
      <c r="N334" s="7"/>
      <c r="O334" s="42"/>
      <c r="P334" s="42"/>
      <c r="Q334" s="45"/>
      <c r="R334" s="5"/>
    </row>
    <row r="335" spans="2:18" x14ac:dyDescent="0.4">
      <c r="B335" s="7"/>
      <c r="C335" s="42"/>
      <c r="D335" s="42"/>
      <c r="E335" s="53">
        <f t="shared" si="30"/>
        <v>0</v>
      </c>
      <c r="F335" s="46"/>
      <c r="G335" s="42"/>
      <c r="H335" s="53">
        <f t="shared" si="31"/>
        <v>0</v>
      </c>
      <c r="I335" s="44">
        <v>1</v>
      </c>
      <c r="J335" s="53">
        <f t="shared" si="32"/>
        <v>0</v>
      </c>
      <c r="M335" s="5"/>
      <c r="N335" s="7"/>
      <c r="O335" s="42"/>
      <c r="P335" s="42"/>
      <c r="Q335" s="45"/>
      <c r="R335" s="5"/>
    </row>
    <row r="336" spans="2:18" ht="16.5" thickBot="1" x14ac:dyDescent="0.45">
      <c r="B336" s="7"/>
      <c r="M336" s="5"/>
      <c r="N336" s="7"/>
      <c r="R336" s="5"/>
    </row>
    <row r="337" spans="2:18" ht="16.5" thickBot="1" x14ac:dyDescent="0.45">
      <c r="B337" s="7"/>
      <c r="J337" s="53">
        <f>MIN(SUM(I217:I276,J280:J306,H310:H335),8)</f>
        <v>0</v>
      </c>
      <c r="K337" s="6" t="s">
        <v>77</v>
      </c>
      <c r="L337" s="52">
        <f>MIN(SUM(K217:K276,L280:L306,J310:J335),8)</f>
        <v>0</v>
      </c>
      <c r="M337" s="5"/>
      <c r="N337" s="7"/>
      <c r="R337" s="5"/>
    </row>
    <row r="338" spans="2:18" x14ac:dyDescent="0.4">
      <c r="B338" s="7"/>
      <c r="M338" s="5"/>
      <c r="N338" s="7"/>
      <c r="R338" s="5"/>
    </row>
    <row r="339" spans="2:18" x14ac:dyDescent="0.4">
      <c r="B339" s="7" t="s">
        <v>76</v>
      </c>
      <c r="C339" t="s">
        <v>75</v>
      </c>
      <c r="M339" s="5"/>
      <c r="N339" s="7"/>
      <c r="R339" s="5"/>
    </row>
    <row r="340" spans="2:18" x14ac:dyDescent="0.4">
      <c r="B340" s="7"/>
      <c r="C340" s="13" t="s">
        <v>66</v>
      </c>
      <c r="D340" s="13" t="s">
        <v>71</v>
      </c>
      <c r="E340" s="13" t="s">
        <v>70</v>
      </c>
      <c r="F340" s="13" t="s">
        <v>74</v>
      </c>
      <c r="G340" s="13" t="s">
        <v>25</v>
      </c>
      <c r="H340" s="13" t="s">
        <v>32</v>
      </c>
      <c r="I340" s="13" t="s">
        <v>9</v>
      </c>
      <c r="J340" s="13" t="s">
        <v>190</v>
      </c>
      <c r="K340" s="13" t="s">
        <v>9</v>
      </c>
      <c r="M340" s="5"/>
      <c r="N340" s="7"/>
      <c r="O340" s="13" t="s">
        <v>125</v>
      </c>
      <c r="P340" s="13" t="s">
        <v>126</v>
      </c>
      <c r="Q340" s="13" t="s">
        <v>196</v>
      </c>
      <c r="R340" s="5"/>
    </row>
    <row r="341" spans="2:18" x14ac:dyDescent="0.4">
      <c r="B341" s="7"/>
      <c r="C341" s="42"/>
      <c r="D341" s="42"/>
      <c r="E341" s="53">
        <f>IF(D341="",0,IF(ISERROR(SEARCH(";",D341)),1,1+LEN(D341)-LEN(SUBSTITUTE(D341,";",""))))</f>
        <v>0</v>
      </c>
      <c r="F341" s="42"/>
      <c r="G341" s="46"/>
      <c r="H341" s="42"/>
      <c r="I341" s="53">
        <f>$D$213*IF(C341&lt;&gt;"",IF(H341="Internacional",0.5,0.25)*(IF(E341&lt;=4,1,IF(E341=5,0.8,IF(E341=6,0.6,0.5)))),0)</f>
        <v>0</v>
      </c>
      <c r="J341" s="44">
        <v>1</v>
      </c>
      <c r="K341" s="53">
        <f>+I341*J341</f>
        <v>0</v>
      </c>
      <c r="M341" s="5"/>
      <c r="N341" s="7"/>
      <c r="O341" s="42"/>
      <c r="P341" s="42"/>
      <c r="Q341" s="45"/>
      <c r="R341" s="5"/>
    </row>
    <row r="342" spans="2:18" x14ac:dyDescent="0.4">
      <c r="B342" s="7"/>
      <c r="C342" s="42"/>
      <c r="D342" s="42"/>
      <c r="E342" s="53">
        <f>IF(D342="",0,IF(ISERROR(SEARCH(";",D342)),1,1+LEN(D342)-LEN(SUBSTITUTE(D342,";",""))))</f>
        <v>0</v>
      </c>
      <c r="F342" s="42"/>
      <c r="G342" s="46"/>
      <c r="H342" s="42"/>
      <c r="I342" s="53">
        <f t="shared" ref="I342:I378" si="35">$D$213*IF(C342&lt;&gt;"",IF(H342="Internacional",0.5,0.25)*(IF(E342&lt;=4,1,IF(E342=5,0.8,IF(E342=6,0.6,0.5)))),0)</f>
        <v>0</v>
      </c>
      <c r="J342" s="44">
        <v>1</v>
      </c>
      <c r="K342" s="53">
        <f t="shared" ref="K342:K378" si="36">+I342*J342</f>
        <v>0</v>
      </c>
      <c r="M342" s="5"/>
      <c r="N342" s="7"/>
      <c r="O342" s="42"/>
      <c r="P342" s="42"/>
      <c r="Q342" s="45"/>
      <c r="R342" s="5"/>
    </row>
    <row r="343" spans="2:18" x14ac:dyDescent="0.4">
      <c r="B343" s="7"/>
      <c r="C343" s="42"/>
      <c r="D343" s="42"/>
      <c r="E343" s="53">
        <f>IF(D343="",0,IF(ISERROR(SEARCH(";",D343)),1,1+LEN(D343)-LEN(SUBSTITUTE(D343,";",""))))</f>
        <v>0</v>
      </c>
      <c r="F343" s="42"/>
      <c r="G343" s="46"/>
      <c r="H343" s="42"/>
      <c r="I343" s="53">
        <f t="shared" si="35"/>
        <v>0</v>
      </c>
      <c r="J343" s="44">
        <v>1</v>
      </c>
      <c r="K343" s="53">
        <f t="shared" si="36"/>
        <v>0</v>
      </c>
      <c r="M343" s="5"/>
      <c r="N343" s="7"/>
      <c r="O343" s="42"/>
      <c r="P343" s="42"/>
      <c r="Q343" s="45"/>
      <c r="R343" s="5"/>
    </row>
    <row r="344" spans="2:18" x14ac:dyDescent="0.4">
      <c r="B344" s="7"/>
      <c r="C344" s="42"/>
      <c r="D344" s="42"/>
      <c r="E344" s="53">
        <f t="shared" ref="E344:E376" si="37">IF(D344="",0,IF(ISERROR(SEARCH(";",D344)),1,1+LEN(D344)-LEN(SUBSTITUTE(D344,";",""))))</f>
        <v>0</v>
      </c>
      <c r="F344" s="42"/>
      <c r="G344" s="46"/>
      <c r="H344" s="42"/>
      <c r="I344" s="53">
        <f t="shared" ref="I344:I376" si="38">$D$213*IF(C344&lt;&gt;"",IF(H344="Internacional",0.5,0.25)*(IF(E344&lt;=4,1,IF(E344=5,0.8,IF(E344=6,0.6,0.5)))),0)</f>
        <v>0</v>
      </c>
      <c r="J344" s="44">
        <v>1</v>
      </c>
      <c r="K344" s="53">
        <f t="shared" ref="K344:K376" si="39">+I344*J344</f>
        <v>0</v>
      </c>
      <c r="M344" s="5"/>
      <c r="N344" s="7"/>
      <c r="O344" s="42"/>
      <c r="P344" s="42"/>
      <c r="Q344" s="45"/>
      <c r="R344" s="5"/>
    </row>
    <row r="345" spans="2:18" x14ac:dyDescent="0.4">
      <c r="B345" s="7"/>
      <c r="C345" s="42"/>
      <c r="D345" s="42"/>
      <c r="E345" s="53">
        <f t="shared" si="37"/>
        <v>0</v>
      </c>
      <c r="F345" s="42"/>
      <c r="G345" s="46"/>
      <c r="H345" s="42"/>
      <c r="I345" s="53">
        <f t="shared" si="38"/>
        <v>0</v>
      </c>
      <c r="J345" s="44">
        <v>1</v>
      </c>
      <c r="K345" s="53">
        <f t="shared" si="39"/>
        <v>0</v>
      </c>
      <c r="M345" s="5"/>
      <c r="N345" s="7"/>
      <c r="O345" s="42"/>
      <c r="P345" s="42"/>
      <c r="Q345" s="45"/>
      <c r="R345" s="5"/>
    </row>
    <row r="346" spans="2:18" x14ac:dyDescent="0.4">
      <c r="B346" s="7"/>
      <c r="C346" s="42"/>
      <c r="D346" s="42"/>
      <c r="E346" s="53">
        <f t="shared" si="37"/>
        <v>0</v>
      </c>
      <c r="F346" s="42"/>
      <c r="G346" s="46"/>
      <c r="H346" s="42"/>
      <c r="I346" s="53">
        <f t="shared" si="38"/>
        <v>0</v>
      </c>
      <c r="J346" s="44">
        <v>1</v>
      </c>
      <c r="K346" s="53">
        <f t="shared" si="39"/>
        <v>0</v>
      </c>
      <c r="M346" s="5"/>
      <c r="N346" s="7"/>
      <c r="O346" s="42"/>
      <c r="P346" s="42"/>
      <c r="Q346" s="45"/>
      <c r="R346" s="5"/>
    </row>
    <row r="347" spans="2:18" x14ac:dyDescent="0.4">
      <c r="B347" s="7"/>
      <c r="C347" s="42"/>
      <c r="D347" s="42"/>
      <c r="E347" s="53">
        <f t="shared" si="37"/>
        <v>0</v>
      </c>
      <c r="F347" s="42"/>
      <c r="G347" s="46"/>
      <c r="H347" s="42"/>
      <c r="I347" s="53">
        <f t="shared" si="38"/>
        <v>0</v>
      </c>
      <c r="J347" s="44">
        <v>1</v>
      </c>
      <c r="K347" s="53">
        <f t="shared" si="39"/>
        <v>0</v>
      </c>
      <c r="M347" s="5"/>
      <c r="N347" s="7"/>
      <c r="O347" s="42"/>
      <c r="P347" s="42"/>
      <c r="Q347" s="45"/>
      <c r="R347" s="5"/>
    </row>
    <row r="348" spans="2:18" x14ac:dyDescent="0.4">
      <c r="B348" s="7"/>
      <c r="C348" s="42"/>
      <c r="D348" s="42"/>
      <c r="E348" s="53">
        <f t="shared" si="37"/>
        <v>0</v>
      </c>
      <c r="F348" s="42"/>
      <c r="G348" s="46"/>
      <c r="H348" s="42"/>
      <c r="I348" s="53">
        <f t="shared" si="38"/>
        <v>0</v>
      </c>
      <c r="J348" s="44">
        <v>1</v>
      </c>
      <c r="K348" s="53">
        <f t="shared" si="39"/>
        <v>0</v>
      </c>
      <c r="M348" s="5"/>
      <c r="N348" s="7"/>
      <c r="O348" s="42"/>
      <c r="P348" s="42"/>
      <c r="Q348" s="45"/>
      <c r="R348" s="5"/>
    </row>
    <row r="349" spans="2:18" x14ac:dyDescent="0.4">
      <c r="B349" s="7"/>
      <c r="C349" s="42"/>
      <c r="D349" s="42"/>
      <c r="E349" s="53">
        <f t="shared" si="37"/>
        <v>0</v>
      </c>
      <c r="F349" s="42"/>
      <c r="G349" s="46"/>
      <c r="H349" s="42"/>
      <c r="I349" s="53">
        <f t="shared" si="38"/>
        <v>0</v>
      </c>
      <c r="J349" s="44">
        <v>1</v>
      </c>
      <c r="K349" s="53">
        <f t="shared" si="39"/>
        <v>0</v>
      </c>
      <c r="M349" s="5"/>
      <c r="N349" s="7"/>
      <c r="O349" s="42"/>
      <c r="P349" s="42"/>
      <c r="Q349" s="45"/>
      <c r="R349" s="5"/>
    </row>
    <row r="350" spans="2:18" x14ac:dyDescent="0.4">
      <c r="B350" s="7"/>
      <c r="C350" s="42"/>
      <c r="D350" s="42"/>
      <c r="E350" s="53">
        <f t="shared" si="37"/>
        <v>0</v>
      </c>
      <c r="F350" s="42"/>
      <c r="G350" s="46"/>
      <c r="H350" s="42"/>
      <c r="I350" s="53">
        <f t="shared" si="38"/>
        <v>0</v>
      </c>
      <c r="J350" s="44">
        <v>1</v>
      </c>
      <c r="K350" s="53">
        <f t="shared" si="39"/>
        <v>0</v>
      </c>
      <c r="M350" s="5"/>
      <c r="N350" s="7"/>
      <c r="O350" s="42"/>
      <c r="P350" s="42"/>
      <c r="Q350" s="45"/>
      <c r="R350" s="5"/>
    </row>
    <row r="351" spans="2:18" x14ac:dyDescent="0.4">
      <c r="B351" s="7"/>
      <c r="C351" s="42"/>
      <c r="D351" s="42"/>
      <c r="E351" s="53">
        <f t="shared" si="37"/>
        <v>0</v>
      </c>
      <c r="F351" s="42"/>
      <c r="G351" s="46"/>
      <c r="H351" s="42"/>
      <c r="I351" s="53">
        <f t="shared" si="38"/>
        <v>0</v>
      </c>
      <c r="J351" s="44">
        <v>1</v>
      </c>
      <c r="K351" s="53">
        <f t="shared" si="39"/>
        <v>0</v>
      </c>
      <c r="M351" s="5"/>
      <c r="N351" s="7"/>
      <c r="O351" s="42"/>
      <c r="P351" s="42"/>
      <c r="Q351" s="45"/>
      <c r="R351" s="5"/>
    </row>
    <row r="352" spans="2:18" x14ac:dyDescent="0.4">
      <c r="B352" s="7"/>
      <c r="C352" s="42"/>
      <c r="D352" s="42"/>
      <c r="E352" s="53">
        <f t="shared" si="37"/>
        <v>0</v>
      </c>
      <c r="F352" s="42"/>
      <c r="G352" s="46"/>
      <c r="H352" s="42"/>
      <c r="I352" s="53">
        <f t="shared" si="38"/>
        <v>0</v>
      </c>
      <c r="J352" s="44">
        <v>1</v>
      </c>
      <c r="K352" s="53">
        <f t="shared" si="39"/>
        <v>0</v>
      </c>
      <c r="M352" s="5"/>
      <c r="N352" s="7"/>
      <c r="O352" s="42"/>
      <c r="P352" s="42"/>
      <c r="Q352" s="45"/>
      <c r="R352" s="5"/>
    </row>
    <row r="353" spans="2:18" x14ac:dyDescent="0.4">
      <c r="B353" s="7"/>
      <c r="C353" s="42"/>
      <c r="D353" s="42"/>
      <c r="E353" s="53">
        <f t="shared" si="37"/>
        <v>0</v>
      </c>
      <c r="F353" s="42"/>
      <c r="G353" s="46"/>
      <c r="H353" s="42"/>
      <c r="I353" s="53">
        <f t="shared" si="38"/>
        <v>0</v>
      </c>
      <c r="J353" s="44">
        <v>1</v>
      </c>
      <c r="K353" s="53">
        <f t="shared" si="39"/>
        <v>0</v>
      </c>
      <c r="M353" s="5"/>
      <c r="N353" s="7"/>
      <c r="O353" s="42"/>
      <c r="P353" s="42"/>
      <c r="Q353" s="45"/>
      <c r="R353" s="5"/>
    </row>
    <row r="354" spans="2:18" x14ac:dyDescent="0.4">
      <c r="B354" s="7"/>
      <c r="C354" s="42"/>
      <c r="D354" s="42"/>
      <c r="E354" s="53">
        <f t="shared" si="37"/>
        <v>0</v>
      </c>
      <c r="F354" s="42"/>
      <c r="G354" s="46"/>
      <c r="H354" s="42"/>
      <c r="I354" s="53">
        <f t="shared" si="38"/>
        <v>0</v>
      </c>
      <c r="J354" s="44">
        <v>1</v>
      </c>
      <c r="K354" s="53">
        <f t="shared" si="39"/>
        <v>0</v>
      </c>
      <c r="M354" s="5"/>
      <c r="N354" s="7"/>
      <c r="O354" s="42"/>
      <c r="P354" s="42"/>
      <c r="Q354" s="45"/>
      <c r="R354" s="5"/>
    </row>
    <row r="355" spans="2:18" x14ac:dyDescent="0.4">
      <c r="B355" s="7"/>
      <c r="C355" s="42"/>
      <c r="D355" s="42"/>
      <c r="E355" s="53">
        <f t="shared" si="37"/>
        <v>0</v>
      </c>
      <c r="F355" s="42"/>
      <c r="G355" s="46"/>
      <c r="H355" s="42"/>
      <c r="I355" s="53">
        <f t="shared" si="38"/>
        <v>0</v>
      </c>
      <c r="J355" s="44">
        <v>1</v>
      </c>
      <c r="K355" s="53">
        <f t="shared" si="39"/>
        <v>0</v>
      </c>
      <c r="M355" s="5"/>
      <c r="N355" s="7"/>
      <c r="O355" s="42"/>
      <c r="P355" s="42"/>
      <c r="Q355" s="45"/>
      <c r="R355" s="5"/>
    </row>
    <row r="356" spans="2:18" x14ac:dyDescent="0.4">
      <c r="B356" s="7"/>
      <c r="C356" s="42"/>
      <c r="D356" s="42"/>
      <c r="E356" s="53">
        <f t="shared" si="37"/>
        <v>0</v>
      </c>
      <c r="F356" s="42"/>
      <c r="G356" s="46"/>
      <c r="H356" s="42"/>
      <c r="I356" s="53">
        <f t="shared" si="38"/>
        <v>0</v>
      </c>
      <c r="J356" s="44">
        <v>1</v>
      </c>
      <c r="K356" s="53">
        <f t="shared" si="39"/>
        <v>0</v>
      </c>
      <c r="M356" s="5"/>
      <c r="N356" s="7"/>
      <c r="O356" s="42"/>
      <c r="P356" s="42"/>
      <c r="Q356" s="45"/>
      <c r="R356" s="5"/>
    </row>
    <row r="357" spans="2:18" x14ac:dyDescent="0.4">
      <c r="B357" s="7"/>
      <c r="C357" s="42"/>
      <c r="D357" s="42"/>
      <c r="E357" s="53">
        <f t="shared" si="37"/>
        <v>0</v>
      </c>
      <c r="F357" s="42"/>
      <c r="G357" s="46"/>
      <c r="H357" s="42"/>
      <c r="I357" s="53">
        <f t="shared" si="38"/>
        <v>0</v>
      </c>
      <c r="J357" s="44">
        <v>1</v>
      </c>
      <c r="K357" s="53">
        <f t="shared" si="39"/>
        <v>0</v>
      </c>
      <c r="M357" s="5"/>
      <c r="N357" s="7"/>
      <c r="O357" s="42"/>
      <c r="P357" s="42"/>
      <c r="Q357" s="45"/>
      <c r="R357" s="5"/>
    </row>
    <row r="358" spans="2:18" x14ac:dyDescent="0.4">
      <c r="B358" s="7"/>
      <c r="C358" s="42"/>
      <c r="D358" s="42"/>
      <c r="E358" s="53">
        <f t="shared" si="37"/>
        <v>0</v>
      </c>
      <c r="F358" s="42"/>
      <c r="G358" s="46"/>
      <c r="H358" s="42"/>
      <c r="I358" s="53">
        <f t="shared" si="38"/>
        <v>0</v>
      </c>
      <c r="J358" s="44">
        <v>1</v>
      </c>
      <c r="K358" s="53">
        <f t="shared" si="39"/>
        <v>0</v>
      </c>
      <c r="M358" s="5"/>
      <c r="N358" s="7"/>
      <c r="O358" s="42"/>
      <c r="P358" s="42"/>
      <c r="Q358" s="45"/>
      <c r="R358" s="5"/>
    </row>
    <row r="359" spans="2:18" x14ac:dyDescent="0.4">
      <c r="B359" s="7"/>
      <c r="C359" s="42"/>
      <c r="D359" s="42"/>
      <c r="E359" s="53">
        <f t="shared" si="37"/>
        <v>0</v>
      </c>
      <c r="F359" s="42"/>
      <c r="G359" s="46"/>
      <c r="H359" s="42"/>
      <c r="I359" s="53">
        <f t="shared" si="38"/>
        <v>0</v>
      </c>
      <c r="J359" s="44">
        <v>1</v>
      </c>
      <c r="K359" s="53">
        <f t="shared" si="39"/>
        <v>0</v>
      </c>
      <c r="M359" s="5"/>
      <c r="N359" s="7"/>
      <c r="O359" s="42"/>
      <c r="P359" s="42"/>
      <c r="Q359" s="45"/>
      <c r="R359" s="5"/>
    </row>
    <row r="360" spans="2:18" x14ac:dyDescent="0.4">
      <c r="B360" s="7"/>
      <c r="C360" s="42"/>
      <c r="D360" s="42"/>
      <c r="E360" s="53">
        <f t="shared" si="37"/>
        <v>0</v>
      </c>
      <c r="F360" s="42"/>
      <c r="G360" s="46"/>
      <c r="H360" s="42"/>
      <c r="I360" s="53">
        <f t="shared" si="38"/>
        <v>0</v>
      </c>
      <c r="J360" s="44">
        <v>1</v>
      </c>
      <c r="K360" s="53">
        <f t="shared" si="39"/>
        <v>0</v>
      </c>
      <c r="M360" s="5"/>
      <c r="N360" s="7"/>
      <c r="O360" s="42"/>
      <c r="P360" s="42"/>
      <c r="Q360" s="45"/>
      <c r="R360" s="5"/>
    </row>
    <row r="361" spans="2:18" x14ac:dyDescent="0.4">
      <c r="B361" s="7"/>
      <c r="C361" s="42"/>
      <c r="D361" s="42"/>
      <c r="E361" s="53">
        <f t="shared" si="37"/>
        <v>0</v>
      </c>
      <c r="F361" s="42"/>
      <c r="G361" s="46"/>
      <c r="H361" s="42"/>
      <c r="I361" s="53">
        <f t="shared" si="38"/>
        <v>0</v>
      </c>
      <c r="J361" s="44">
        <v>1</v>
      </c>
      <c r="K361" s="53">
        <f t="shared" si="39"/>
        <v>0</v>
      </c>
      <c r="M361" s="5"/>
      <c r="N361" s="7"/>
      <c r="O361" s="42"/>
      <c r="P361" s="42"/>
      <c r="Q361" s="45"/>
      <c r="R361" s="5"/>
    </row>
    <row r="362" spans="2:18" x14ac:dyDescent="0.4">
      <c r="B362" s="7"/>
      <c r="C362" s="42"/>
      <c r="D362" s="42"/>
      <c r="E362" s="53">
        <f t="shared" si="37"/>
        <v>0</v>
      </c>
      <c r="F362" s="42"/>
      <c r="G362" s="46"/>
      <c r="H362" s="42"/>
      <c r="I362" s="53">
        <f t="shared" si="38"/>
        <v>0</v>
      </c>
      <c r="J362" s="44">
        <v>1</v>
      </c>
      <c r="K362" s="53">
        <f t="shared" si="39"/>
        <v>0</v>
      </c>
      <c r="M362" s="5"/>
      <c r="N362" s="7"/>
      <c r="O362" s="42"/>
      <c r="P362" s="42"/>
      <c r="Q362" s="45"/>
      <c r="R362" s="5"/>
    </row>
    <row r="363" spans="2:18" x14ac:dyDescent="0.4">
      <c r="B363" s="7"/>
      <c r="C363" s="42"/>
      <c r="D363" s="42"/>
      <c r="E363" s="53">
        <f t="shared" si="37"/>
        <v>0</v>
      </c>
      <c r="F363" s="42"/>
      <c r="G363" s="46"/>
      <c r="H363" s="42"/>
      <c r="I363" s="53">
        <f t="shared" si="38"/>
        <v>0</v>
      </c>
      <c r="J363" s="44">
        <v>1</v>
      </c>
      <c r="K363" s="53">
        <f t="shared" si="39"/>
        <v>0</v>
      </c>
      <c r="M363" s="5"/>
      <c r="N363" s="7"/>
      <c r="O363" s="42"/>
      <c r="P363" s="42"/>
      <c r="Q363" s="45"/>
      <c r="R363" s="5"/>
    </row>
    <row r="364" spans="2:18" x14ac:dyDescent="0.4">
      <c r="B364" s="7"/>
      <c r="C364" s="42"/>
      <c r="D364" s="42"/>
      <c r="E364" s="53">
        <f t="shared" si="37"/>
        <v>0</v>
      </c>
      <c r="F364" s="42"/>
      <c r="G364" s="46"/>
      <c r="H364" s="42"/>
      <c r="I364" s="53">
        <f t="shared" si="38"/>
        <v>0</v>
      </c>
      <c r="J364" s="44">
        <v>1</v>
      </c>
      <c r="K364" s="53">
        <f t="shared" si="39"/>
        <v>0</v>
      </c>
      <c r="M364" s="5"/>
      <c r="N364" s="7"/>
      <c r="O364" s="42"/>
      <c r="P364" s="42"/>
      <c r="Q364" s="45"/>
      <c r="R364" s="5"/>
    </row>
    <row r="365" spans="2:18" x14ac:dyDescent="0.4">
      <c r="B365" s="7"/>
      <c r="C365" s="42"/>
      <c r="D365" s="42"/>
      <c r="E365" s="53">
        <f t="shared" si="37"/>
        <v>0</v>
      </c>
      <c r="F365" s="42"/>
      <c r="G365" s="46"/>
      <c r="H365" s="42"/>
      <c r="I365" s="53">
        <f t="shared" si="38"/>
        <v>0</v>
      </c>
      <c r="J365" s="44">
        <v>1</v>
      </c>
      <c r="K365" s="53">
        <f t="shared" si="39"/>
        <v>0</v>
      </c>
      <c r="M365" s="5"/>
      <c r="N365" s="7"/>
      <c r="O365" s="42"/>
      <c r="P365" s="42"/>
      <c r="Q365" s="45"/>
      <c r="R365" s="5"/>
    </row>
    <row r="366" spans="2:18" x14ac:dyDescent="0.4">
      <c r="B366" s="7"/>
      <c r="C366" s="42"/>
      <c r="D366" s="42"/>
      <c r="E366" s="53">
        <f t="shared" si="37"/>
        <v>0</v>
      </c>
      <c r="F366" s="42"/>
      <c r="G366" s="46"/>
      <c r="H366" s="42"/>
      <c r="I366" s="53">
        <f t="shared" si="38"/>
        <v>0</v>
      </c>
      <c r="J366" s="44">
        <v>1</v>
      </c>
      <c r="K366" s="53">
        <f t="shared" si="39"/>
        <v>0</v>
      </c>
      <c r="M366" s="5"/>
      <c r="N366" s="7"/>
      <c r="O366" s="42"/>
      <c r="P366" s="42"/>
      <c r="Q366" s="45"/>
      <c r="R366" s="5"/>
    </row>
    <row r="367" spans="2:18" x14ac:dyDescent="0.4">
      <c r="B367" s="7"/>
      <c r="C367" s="42"/>
      <c r="D367" s="42"/>
      <c r="E367" s="53">
        <f t="shared" si="37"/>
        <v>0</v>
      </c>
      <c r="F367" s="42"/>
      <c r="G367" s="46"/>
      <c r="H367" s="42"/>
      <c r="I367" s="53">
        <f t="shared" si="38"/>
        <v>0</v>
      </c>
      <c r="J367" s="44">
        <v>1</v>
      </c>
      <c r="K367" s="53">
        <f t="shared" si="39"/>
        <v>0</v>
      </c>
      <c r="M367" s="5"/>
      <c r="N367" s="7"/>
      <c r="O367" s="42"/>
      <c r="P367" s="42"/>
      <c r="Q367" s="45"/>
      <c r="R367" s="5"/>
    </row>
    <row r="368" spans="2:18" x14ac:dyDescent="0.4">
      <c r="B368" s="7"/>
      <c r="C368" s="42"/>
      <c r="D368" s="42"/>
      <c r="E368" s="53">
        <f t="shared" si="37"/>
        <v>0</v>
      </c>
      <c r="F368" s="42"/>
      <c r="G368" s="46"/>
      <c r="H368" s="42"/>
      <c r="I368" s="53">
        <f t="shared" si="38"/>
        <v>0</v>
      </c>
      <c r="J368" s="44">
        <v>1</v>
      </c>
      <c r="K368" s="53">
        <f t="shared" si="39"/>
        <v>0</v>
      </c>
      <c r="M368" s="5"/>
      <c r="N368" s="7"/>
      <c r="O368" s="42"/>
      <c r="P368" s="42"/>
      <c r="Q368" s="45"/>
      <c r="R368" s="5"/>
    </row>
    <row r="369" spans="2:18" x14ac:dyDescent="0.4">
      <c r="B369" s="7"/>
      <c r="C369" s="42"/>
      <c r="D369" s="42"/>
      <c r="E369" s="53">
        <f t="shared" si="37"/>
        <v>0</v>
      </c>
      <c r="F369" s="42"/>
      <c r="G369" s="46"/>
      <c r="H369" s="42"/>
      <c r="I369" s="53">
        <f t="shared" si="38"/>
        <v>0</v>
      </c>
      <c r="J369" s="44">
        <v>1</v>
      </c>
      <c r="K369" s="53">
        <f t="shared" si="39"/>
        <v>0</v>
      </c>
      <c r="M369" s="5"/>
      <c r="N369" s="7"/>
      <c r="O369" s="42"/>
      <c r="P369" s="42"/>
      <c r="Q369" s="45"/>
      <c r="R369" s="5"/>
    </row>
    <row r="370" spans="2:18" x14ac:dyDescent="0.4">
      <c r="B370" s="7"/>
      <c r="C370" s="42"/>
      <c r="D370" s="42"/>
      <c r="E370" s="53">
        <f t="shared" si="37"/>
        <v>0</v>
      </c>
      <c r="F370" s="42"/>
      <c r="G370" s="46"/>
      <c r="H370" s="42"/>
      <c r="I370" s="53">
        <f t="shared" si="38"/>
        <v>0</v>
      </c>
      <c r="J370" s="44">
        <v>1</v>
      </c>
      <c r="K370" s="53">
        <f t="shared" si="39"/>
        <v>0</v>
      </c>
      <c r="M370" s="5"/>
      <c r="N370" s="7"/>
      <c r="O370" s="42"/>
      <c r="P370" s="42"/>
      <c r="Q370" s="45"/>
      <c r="R370" s="5"/>
    </row>
    <row r="371" spans="2:18" x14ac:dyDescent="0.4">
      <c r="B371" s="7"/>
      <c r="C371" s="42"/>
      <c r="D371" s="42"/>
      <c r="E371" s="53">
        <f t="shared" si="37"/>
        <v>0</v>
      </c>
      <c r="F371" s="42"/>
      <c r="G371" s="46"/>
      <c r="H371" s="42"/>
      <c r="I371" s="53">
        <f t="shared" si="38"/>
        <v>0</v>
      </c>
      <c r="J371" s="44">
        <v>1</v>
      </c>
      <c r="K371" s="53">
        <f t="shared" si="39"/>
        <v>0</v>
      </c>
      <c r="M371" s="5"/>
      <c r="N371" s="7"/>
      <c r="O371" s="42"/>
      <c r="P371" s="42"/>
      <c r="Q371" s="45"/>
      <c r="R371" s="5"/>
    </row>
    <row r="372" spans="2:18" x14ac:dyDescent="0.4">
      <c r="B372" s="7"/>
      <c r="C372" s="42"/>
      <c r="D372" s="42"/>
      <c r="E372" s="53">
        <f t="shared" si="37"/>
        <v>0</v>
      </c>
      <c r="F372" s="42"/>
      <c r="G372" s="46"/>
      <c r="H372" s="42"/>
      <c r="I372" s="53">
        <f t="shared" si="38"/>
        <v>0</v>
      </c>
      <c r="J372" s="44">
        <v>1</v>
      </c>
      <c r="K372" s="53">
        <f t="shared" si="39"/>
        <v>0</v>
      </c>
      <c r="M372" s="5"/>
      <c r="N372" s="7"/>
      <c r="O372" s="42"/>
      <c r="P372" s="42"/>
      <c r="Q372" s="45"/>
      <c r="R372" s="5"/>
    </row>
    <row r="373" spans="2:18" x14ac:dyDescent="0.4">
      <c r="B373" s="7"/>
      <c r="C373" s="42"/>
      <c r="D373" s="42"/>
      <c r="E373" s="53">
        <f t="shared" si="37"/>
        <v>0</v>
      </c>
      <c r="F373" s="42"/>
      <c r="G373" s="46"/>
      <c r="H373" s="42"/>
      <c r="I373" s="53">
        <f t="shared" si="38"/>
        <v>0</v>
      </c>
      <c r="J373" s="44">
        <v>1</v>
      </c>
      <c r="K373" s="53">
        <f t="shared" si="39"/>
        <v>0</v>
      </c>
      <c r="M373" s="5"/>
      <c r="N373" s="7"/>
      <c r="O373" s="42"/>
      <c r="P373" s="42"/>
      <c r="Q373" s="45"/>
      <c r="R373" s="5"/>
    </row>
    <row r="374" spans="2:18" x14ac:dyDescent="0.4">
      <c r="B374" s="7"/>
      <c r="C374" s="42"/>
      <c r="D374" s="42"/>
      <c r="E374" s="53">
        <f t="shared" si="37"/>
        <v>0</v>
      </c>
      <c r="F374" s="42"/>
      <c r="G374" s="46"/>
      <c r="H374" s="42"/>
      <c r="I374" s="53">
        <f t="shared" si="38"/>
        <v>0</v>
      </c>
      <c r="J374" s="44">
        <v>1</v>
      </c>
      <c r="K374" s="53">
        <f t="shared" si="39"/>
        <v>0</v>
      </c>
      <c r="M374" s="5"/>
      <c r="N374" s="7"/>
      <c r="O374" s="42"/>
      <c r="P374" s="42"/>
      <c r="Q374" s="45"/>
      <c r="R374" s="5"/>
    </row>
    <row r="375" spans="2:18" x14ac:dyDescent="0.4">
      <c r="B375" s="7"/>
      <c r="C375" s="42"/>
      <c r="D375" s="42"/>
      <c r="E375" s="53">
        <f t="shared" si="37"/>
        <v>0</v>
      </c>
      <c r="F375" s="42"/>
      <c r="G375" s="46"/>
      <c r="H375" s="42"/>
      <c r="I375" s="53">
        <f t="shared" si="38"/>
        <v>0</v>
      </c>
      <c r="J375" s="44">
        <v>1</v>
      </c>
      <c r="K375" s="53">
        <f t="shared" si="39"/>
        <v>0</v>
      </c>
      <c r="M375" s="5"/>
      <c r="N375" s="7"/>
      <c r="O375" s="42"/>
      <c r="P375" s="42"/>
      <c r="Q375" s="45"/>
      <c r="R375" s="5"/>
    </row>
    <row r="376" spans="2:18" x14ac:dyDescent="0.4">
      <c r="B376" s="7"/>
      <c r="C376" s="42"/>
      <c r="D376" s="42"/>
      <c r="E376" s="53">
        <f t="shared" si="37"/>
        <v>0</v>
      </c>
      <c r="F376" s="42"/>
      <c r="G376" s="46"/>
      <c r="H376" s="42"/>
      <c r="I376" s="53">
        <f t="shared" si="38"/>
        <v>0</v>
      </c>
      <c r="J376" s="44">
        <v>1</v>
      </c>
      <c r="K376" s="53">
        <f t="shared" si="39"/>
        <v>0</v>
      </c>
      <c r="M376" s="5"/>
      <c r="N376" s="7"/>
      <c r="O376" s="42"/>
      <c r="P376" s="42"/>
      <c r="Q376" s="45"/>
      <c r="R376" s="5"/>
    </row>
    <row r="377" spans="2:18" x14ac:dyDescent="0.4">
      <c r="B377" s="7"/>
      <c r="C377" s="42"/>
      <c r="D377" s="42"/>
      <c r="E377" s="53">
        <f>IF(D377="",0,IF(ISERROR(SEARCH(";",D377)),1,1+LEN(D377)-LEN(SUBSTITUTE(D377,";",""))))</f>
        <v>0</v>
      </c>
      <c r="F377" s="42"/>
      <c r="G377" s="46"/>
      <c r="H377" s="42"/>
      <c r="I377" s="53">
        <f t="shared" si="35"/>
        <v>0</v>
      </c>
      <c r="J377" s="44">
        <v>1</v>
      </c>
      <c r="K377" s="53">
        <f t="shared" si="36"/>
        <v>0</v>
      </c>
      <c r="M377" s="5"/>
      <c r="N377" s="7"/>
      <c r="O377" s="42"/>
      <c r="P377" s="42"/>
      <c r="Q377" s="45"/>
      <c r="R377" s="5"/>
    </row>
    <row r="378" spans="2:18" x14ac:dyDescent="0.4">
      <c r="B378" s="7"/>
      <c r="C378" s="42"/>
      <c r="D378" s="42"/>
      <c r="E378" s="53">
        <f>IF(D378="",0,IF(ISERROR(SEARCH(";",D378)),1,1+LEN(D378)-LEN(SUBSTITUTE(D378,";",""))))</f>
        <v>0</v>
      </c>
      <c r="F378" s="42"/>
      <c r="G378" s="46"/>
      <c r="H378" s="42"/>
      <c r="I378" s="53">
        <f t="shared" si="35"/>
        <v>0</v>
      </c>
      <c r="J378" s="44">
        <v>1</v>
      </c>
      <c r="K378" s="53">
        <f t="shared" si="36"/>
        <v>0</v>
      </c>
      <c r="M378" s="5"/>
      <c r="N378" s="7"/>
      <c r="O378" s="42"/>
      <c r="P378" s="42"/>
      <c r="Q378" s="45"/>
      <c r="R378" s="5"/>
    </row>
    <row r="379" spans="2:18" x14ac:dyDescent="0.4">
      <c r="B379" s="7"/>
      <c r="M379" s="5"/>
      <c r="N379" s="7"/>
      <c r="R379" s="5"/>
    </row>
    <row r="380" spans="2:18" x14ac:dyDescent="0.4">
      <c r="B380" s="7" t="s">
        <v>73</v>
      </c>
      <c r="C380" t="s">
        <v>72</v>
      </c>
      <c r="M380" s="5"/>
      <c r="N380" s="7"/>
      <c r="R380" s="5"/>
    </row>
    <row r="381" spans="2:18" x14ac:dyDescent="0.4">
      <c r="B381" s="7"/>
      <c r="C381" s="13" t="s">
        <v>66</v>
      </c>
      <c r="D381" s="13" t="s">
        <v>71</v>
      </c>
      <c r="E381" s="13" t="s">
        <v>70</v>
      </c>
      <c r="F381" s="13" t="s">
        <v>18</v>
      </c>
      <c r="G381" s="13" t="s">
        <v>32</v>
      </c>
      <c r="H381" s="13" t="s">
        <v>9</v>
      </c>
      <c r="I381" s="13" t="s">
        <v>190</v>
      </c>
      <c r="J381" s="13" t="s">
        <v>9</v>
      </c>
      <c r="M381" s="5"/>
      <c r="N381" s="7"/>
      <c r="O381" s="13" t="s">
        <v>125</v>
      </c>
      <c r="P381" s="13" t="s">
        <v>126</v>
      </c>
      <c r="Q381" s="13" t="s">
        <v>196</v>
      </c>
      <c r="R381" s="5"/>
    </row>
    <row r="382" spans="2:18" x14ac:dyDescent="0.4">
      <c r="B382" s="7"/>
      <c r="C382" s="42"/>
      <c r="D382" s="42"/>
      <c r="E382" s="53">
        <f t="shared" ref="E382:E406" si="40">IF(D382="",0,IF(ISERROR(SEARCH(";",D382)),1,1+LEN(D382)-LEN(SUBSTITUTE(D382,";",""))))</f>
        <v>0</v>
      </c>
      <c r="F382" s="46"/>
      <c r="G382" s="42"/>
      <c r="H382" s="53">
        <f>$D$213*IF(C382&lt;&gt;"",0.5*(IF(E382&lt;=4,1,IF(E382=5,0.8,IF(E382=6,0.6,0.5)))),0)</f>
        <v>0</v>
      </c>
      <c r="I382" s="44">
        <v>1</v>
      </c>
      <c r="J382" s="53">
        <f>+H382*I382</f>
        <v>0</v>
      </c>
      <c r="M382" s="5"/>
      <c r="N382" s="7"/>
      <c r="O382" s="42"/>
      <c r="P382" s="42"/>
      <c r="Q382" s="45"/>
      <c r="R382" s="5"/>
    </row>
    <row r="383" spans="2:18" x14ac:dyDescent="0.4">
      <c r="B383" s="7"/>
      <c r="C383" s="42"/>
      <c r="D383" s="42"/>
      <c r="E383" s="53">
        <f t="shared" si="40"/>
        <v>0</v>
      </c>
      <c r="F383" s="46"/>
      <c r="G383" s="42"/>
      <c r="H383" s="53">
        <f t="shared" ref="H383:H406" si="41">$D$213*IF(C383&lt;&gt;"",0.5*(IF(E383&lt;=4,1,IF(E383=5,0.8,IF(E383=6,0.6,0.5)))),0)</f>
        <v>0</v>
      </c>
      <c r="I383" s="44">
        <v>1</v>
      </c>
      <c r="J383" s="53">
        <f t="shared" ref="J383:J406" si="42">+H383*I383</f>
        <v>0</v>
      </c>
      <c r="M383" s="5"/>
      <c r="N383" s="7"/>
      <c r="O383" s="42"/>
      <c r="P383" s="42"/>
      <c r="Q383" s="45"/>
      <c r="R383" s="5"/>
    </row>
    <row r="384" spans="2:18" x14ac:dyDescent="0.4">
      <c r="B384" s="7"/>
      <c r="C384" s="42"/>
      <c r="D384" s="42"/>
      <c r="E384" s="53">
        <f t="shared" si="40"/>
        <v>0</v>
      </c>
      <c r="F384" s="46"/>
      <c r="G384" s="42"/>
      <c r="H384" s="53">
        <f t="shared" si="41"/>
        <v>0</v>
      </c>
      <c r="I384" s="44">
        <v>1</v>
      </c>
      <c r="J384" s="53">
        <f t="shared" si="42"/>
        <v>0</v>
      </c>
      <c r="M384" s="5"/>
      <c r="N384" s="7"/>
      <c r="O384" s="42"/>
      <c r="P384" s="42"/>
      <c r="Q384" s="45"/>
      <c r="R384" s="5"/>
    </row>
    <row r="385" spans="2:18" x14ac:dyDescent="0.4">
      <c r="B385" s="7"/>
      <c r="C385" s="42"/>
      <c r="D385" s="42"/>
      <c r="E385" s="53">
        <f t="shared" si="40"/>
        <v>0</v>
      </c>
      <c r="F385" s="46"/>
      <c r="G385" s="42"/>
      <c r="H385" s="53">
        <f t="shared" si="41"/>
        <v>0</v>
      </c>
      <c r="I385" s="44">
        <v>1</v>
      </c>
      <c r="J385" s="53">
        <f t="shared" si="42"/>
        <v>0</v>
      </c>
      <c r="M385" s="5"/>
      <c r="N385" s="7"/>
      <c r="O385" s="42"/>
      <c r="P385" s="42"/>
      <c r="Q385" s="45"/>
      <c r="R385" s="5"/>
    </row>
    <row r="386" spans="2:18" x14ac:dyDescent="0.4">
      <c r="B386" s="7"/>
      <c r="C386" s="42"/>
      <c r="D386" s="42"/>
      <c r="E386" s="53">
        <f t="shared" si="40"/>
        <v>0</v>
      </c>
      <c r="F386" s="46"/>
      <c r="G386" s="42"/>
      <c r="H386" s="53">
        <f t="shared" ref="H386:H403" si="43">$D$213*IF(C386&lt;&gt;"",0.5*(IF(E386&lt;=4,1,IF(E386=5,0.8,IF(E386=6,0.6,0.5)))),0)</f>
        <v>0</v>
      </c>
      <c r="I386" s="44">
        <v>1</v>
      </c>
      <c r="J386" s="53">
        <f t="shared" ref="J386:J403" si="44">+H386*I386</f>
        <v>0</v>
      </c>
      <c r="M386" s="5"/>
      <c r="N386" s="7"/>
      <c r="O386" s="42"/>
      <c r="P386" s="42"/>
      <c r="Q386" s="45"/>
      <c r="R386" s="5"/>
    </row>
    <row r="387" spans="2:18" x14ac:dyDescent="0.4">
      <c r="B387" s="7"/>
      <c r="C387" s="42"/>
      <c r="D387" s="42"/>
      <c r="E387" s="53">
        <f t="shared" si="40"/>
        <v>0</v>
      </c>
      <c r="F387" s="46"/>
      <c r="G387" s="42"/>
      <c r="H387" s="53">
        <f t="shared" si="43"/>
        <v>0</v>
      </c>
      <c r="I387" s="44">
        <v>1</v>
      </c>
      <c r="J387" s="53">
        <f t="shared" si="44"/>
        <v>0</v>
      </c>
      <c r="M387" s="5"/>
      <c r="N387" s="7"/>
      <c r="O387" s="42"/>
      <c r="P387" s="42"/>
      <c r="Q387" s="45"/>
      <c r="R387" s="5"/>
    </row>
    <row r="388" spans="2:18" x14ac:dyDescent="0.4">
      <c r="B388" s="7"/>
      <c r="C388" s="42"/>
      <c r="D388" s="42"/>
      <c r="E388" s="53">
        <f t="shared" si="40"/>
        <v>0</v>
      </c>
      <c r="F388" s="46"/>
      <c r="G388" s="42"/>
      <c r="H388" s="53">
        <f t="shared" si="43"/>
        <v>0</v>
      </c>
      <c r="I388" s="44">
        <v>1</v>
      </c>
      <c r="J388" s="53">
        <f t="shared" si="44"/>
        <v>0</v>
      </c>
      <c r="M388" s="5"/>
      <c r="N388" s="7"/>
      <c r="O388" s="42"/>
      <c r="P388" s="42"/>
      <c r="Q388" s="45"/>
      <c r="R388" s="5"/>
    </row>
    <row r="389" spans="2:18" x14ac:dyDescent="0.4">
      <c r="B389" s="7"/>
      <c r="C389" s="42"/>
      <c r="D389" s="42"/>
      <c r="E389" s="53">
        <f t="shared" si="40"/>
        <v>0</v>
      </c>
      <c r="F389" s="46"/>
      <c r="G389" s="42"/>
      <c r="H389" s="53">
        <f t="shared" si="43"/>
        <v>0</v>
      </c>
      <c r="I389" s="44">
        <v>1</v>
      </c>
      <c r="J389" s="53">
        <f t="shared" si="44"/>
        <v>0</v>
      </c>
      <c r="M389" s="5"/>
      <c r="N389" s="7"/>
      <c r="O389" s="42"/>
      <c r="P389" s="42"/>
      <c r="Q389" s="45"/>
      <c r="R389" s="5"/>
    </row>
    <row r="390" spans="2:18" x14ac:dyDescent="0.4">
      <c r="B390" s="7"/>
      <c r="C390" s="42"/>
      <c r="D390" s="42"/>
      <c r="E390" s="53">
        <f t="shared" si="40"/>
        <v>0</v>
      </c>
      <c r="F390" s="46"/>
      <c r="G390" s="42"/>
      <c r="H390" s="53">
        <f t="shared" si="43"/>
        <v>0</v>
      </c>
      <c r="I390" s="44">
        <v>1</v>
      </c>
      <c r="J390" s="53">
        <f t="shared" si="44"/>
        <v>0</v>
      </c>
      <c r="M390" s="5"/>
      <c r="N390" s="7"/>
      <c r="O390" s="42"/>
      <c r="P390" s="42"/>
      <c r="Q390" s="45"/>
      <c r="R390" s="5"/>
    </row>
    <row r="391" spans="2:18" x14ac:dyDescent="0.4">
      <c r="B391" s="7"/>
      <c r="C391" s="42"/>
      <c r="D391" s="42"/>
      <c r="E391" s="53">
        <f t="shared" si="40"/>
        <v>0</v>
      </c>
      <c r="F391" s="46"/>
      <c r="G391" s="42"/>
      <c r="H391" s="53">
        <f t="shared" si="43"/>
        <v>0</v>
      </c>
      <c r="I391" s="44">
        <v>1</v>
      </c>
      <c r="J391" s="53">
        <f t="shared" si="44"/>
        <v>0</v>
      </c>
      <c r="M391" s="5"/>
      <c r="N391" s="7"/>
      <c r="O391" s="42"/>
      <c r="P391" s="42"/>
      <c r="Q391" s="45"/>
      <c r="R391" s="5"/>
    </row>
    <row r="392" spans="2:18" x14ac:dyDescent="0.4">
      <c r="B392" s="7"/>
      <c r="C392" s="42"/>
      <c r="D392" s="42"/>
      <c r="E392" s="53">
        <f t="shared" si="40"/>
        <v>0</v>
      </c>
      <c r="F392" s="46"/>
      <c r="G392" s="42"/>
      <c r="H392" s="53">
        <f t="shared" si="43"/>
        <v>0</v>
      </c>
      <c r="I392" s="44">
        <v>1</v>
      </c>
      <c r="J392" s="53">
        <f t="shared" si="44"/>
        <v>0</v>
      </c>
      <c r="M392" s="5"/>
      <c r="N392" s="7"/>
      <c r="O392" s="42"/>
      <c r="P392" s="42"/>
      <c r="Q392" s="45"/>
      <c r="R392" s="5"/>
    </row>
    <row r="393" spans="2:18" x14ac:dyDescent="0.4">
      <c r="B393" s="7"/>
      <c r="C393" s="42"/>
      <c r="D393" s="42"/>
      <c r="E393" s="53">
        <f t="shared" si="40"/>
        <v>0</v>
      </c>
      <c r="F393" s="46"/>
      <c r="G393" s="42"/>
      <c r="H393" s="53">
        <f t="shared" si="43"/>
        <v>0</v>
      </c>
      <c r="I393" s="44">
        <v>1</v>
      </c>
      <c r="J393" s="53">
        <f t="shared" si="44"/>
        <v>0</v>
      </c>
      <c r="M393" s="5"/>
      <c r="N393" s="7"/>
      <c r="O393" s="42"/>
      <c r="P393" s="42"/>
      <c r="Q393" s="45"/>
      <c r="R393" s="5"/>
    </row>
    <row r="394" spans="2:18" x14ac:dyDescent="0.4">
      <c r="B394" s="7"/>
      <c r="C394" s="42"/>
      <c r="D394" s="42"/>
      <c r="E394" s="53">
        <f t="shared" si="40"/>
        <v>0</v>
      </c>
      <c r="F394" s="46"/>
      <c r="G394" s="42"/>
      <c r="H394" s="53">
        <f t="shared" si="43"/>
        <v>0</v>
      </c>
      <c r="I394" s="44">
        <v>1</v>
      </c>
      <c r="J394" s="53">
        <f t="shared" si="44"/>
        <v>0</v>
      </c>
      <c r="M394" s="5"/>
      <c r="N394" s="7"/>
      <c r="O394" s="42"/>
      <c r="P394" s="42"/>
      <c r="Q394" s="45"/>
      <c r="R394" s="5"/>
    </row>
    <row r="395" spans="2:18" x14ac:dyDescent="0.4">
      <c r="B395" s="7"/>
      <c r="C395" s="42"/>
      <c r="D395" s="42"/>
      <c r="E395" s="53">
        <f t="shared" si="40"/>
        <v>0</v>
      </c>
      <c r="F395" s="46"/>
      <c r="G395" s="42"/>
      <c r="H395" s="53">
        <f t="shared" si="43"/>
        <v>0</v>
      </c>
      <c r="I395" s="44">
        <v>1</v>
      </c>
      <c r="J395" s="53">
        <f t="shared" si="44"/>
        <v>0</v>
      </c>
      <c r="M395" s="5"/>
      <c r="N395" s="7"/>
      <c r="O395" s="42"/>
      <c r="P395" s="42"/>
      <c r="Q395" s="45"/>
      <c r="R395" s="5"/>
    </row>
    <row r="396" spans="2:18" x14ac:dyDescent="0.4">
      <c r="B396" s="7"/>
      <c r="C396" s="42"/>
      <c r="D396" s="42"/>
      <c r="E396" s="53">
        <f t="shared" si="40"/>
        <v>0</v>
      </c>
      <c r="F396" s="46"/>
      <c r="G396" s="42"/>
      <c r="H396" s="53">
        <f t="shared" si="43"/>
        <v>0</v>
      </c>
      <c r="I396" s="44">
        <v>1</v>
      </c>
      <c r="J396" s="53">
        <f t="shared" si="44"/>
        <v>0</v>
      </c>
      <c r="M396" s="5"/>
      <c r="N396" s="7"/>
      <c r="O396" s="42"/>
      <c r="P396" s="42"/>
      <c r="Q396" s="45"/>
      <c r="R396" s="5"/>
    </row>
    <row r="397" spans="2:18" x14ac:dyDescent="0.4">
      <c r="B397" s="7"/>
      <c r="C397" s="42"/>
      <c r="D397" s="42"/>
      <c r="E397" s="53">
        <f t="shared" si="40"/>
        <v>0</v>
      </c>
      <c r="F397" s="46"/>
      <c r="G397" s="42"/>
      <c r="H397" s="53">
        <f t="shared" si="43"/>
        <v>0</v>
      </c>
      <c r="I397" s="44">
        <v>1</v>
      </c>
      <c r="J397" s="53">
        <f t="shared" si="44"/>
        <v>0</v>
      </c>
      <c r="M397" s="5"/>
      <c r="N397" s="7"/>
      <c r="O397" s="42"/>
      <c r="P397" s="42"/>
      <c r="Q397" s="45"/>
      <c r="R397" s="5"/>
    </row>
    <row r="398" spans="2:18" x14ac:dyDescent="0.4">
      <c r="B398" s="7"/>
      <c r="C398" s="42"/>
      <c r="D398" s="42"/>
      <c r="E398" s="53">
        <f t="shared" si="40"/>
        <v>0</v>
      </c>
      <c r="F398" s="46"/>
      <c r="G398" s="42"/>
      <c r="H398" s="53">
        <f t="shared" si="43"/>
        <v>0</v>
      </c>
      <c r="I398" s="44">
        <v>1</v>
      </c>
      <c r="J398" s="53">
        <f t="shared" si="44"/>
        <v>0</v>
      </c>
      <c r="M398" s="5"/>
      <c r="N398" s="7"/>
      <c r="O398" s="42"/>
      <c r="P398" s="42"/>
      <c r="Q398" s="45"/>
      <c r="R398" s="5"/>
    </row>
    <row r="399" spans="2:18" x14ac:dyDescent="0.4">
      <c r="B399" s="7"/>
      <c r="C399" s="42"/>
      <c r="D399" s="42"/>
      <c r="E399" s="53">
        <f t="shared" si="40"/>
        <v>0</v>
      </c>
      <c r="F399" s="46"/>
      <c r="G399" s="42"/>
      <c r="H399" s="53">
        <f t="shared" si="43"/>
        <v>0</v>
      </c>
      <c r="I399" s="44">
        <v>1</v>
      </c>
      <c r="J399" s="53">
        <f t="shared" si="44"/>
        <v>0</v>
      </c>
      <c r="M399" s="5"/>
      <c r="N399" s="7"/>
      <c r="O399" s="42"/>
      <c r="P399" s="42"/>
      <c r="Q399" s="45"/>
      <c r="R399" s="5"/>
    </row>
    <row r="400" spans="2:18" x14ac:dyDescent="0.4">
      <c r="B400" s="7"/>
      <c r="C400" s="42"/>
      <c r="D400" s="42"/>
      <c r="E400" s="53">
        <f t="shared" si="40"/>
        <v>0</v>
      </c>
      <c r="F400" s="46"/>
      <c r="G400" s="42"/>
      <c r="H400" s="53">
        <f t="shared" si="43"/>
        <v>0</v>
      </c>
      <c r="I400" s="44">
        <v>1</v>
      </c>
      <c r="J400" s="53">
        <f t="shared" si="44"/>
        <v>0</v>
      </c>
      <c r="M400" s="5"/>
      <c r="N400" s="7"/>
      <c r="O400" s="42"/>
      <c r="P400" s="42"/>
      <c r="Q400" s="45"/>
      <c r="R400" s="5"/>
    </row>
    <row r="401" spans="2:18" x14ac:dyDescent="0.4">
      <c r="B401" s="7"/>
      <c r="C401" s="42"/>
      <c r="D401" s="42"/>
      <c r="E401" s="53">
        <f t="shared" si="40"/>
        <v>0</v>
      </c>
      <c r="F401" s="46"/>
      <c r="G401" s="42"/>
      <c r="H401" s="53">
        <f t="shared" si="43"/>
        <v>0</v>
      </c>
      <c r="I401" s="44">
        <v>1</v>
      </c>
      <c r="J401" s="53">
        <f t="shared" si="44"/>
        <v>0</v>
      </c>
      <c r="M401" s="5"/>
      <c r="N401" s="7"/>
      <c r="O401" s="42"/>
      <c r="P401" s="42"/>
      <c r="Q401" s="45"/>
      <c r="R401" s="5"/>
    </row>
    <row r="402" spans="2:18" x14ac:dyDescent="0.4">
      <c r="B402" s="7"/>
      <c r="C402" s="42"/>
      <c r="D402" s="42"/>
      <c r="E402" s="53">
        <f t="shared" si="40"/>
        <v>0</v>
      </c>
      <c r="F402" s="46"/>
      <c r="G402" s="42"/>
      <c r="H402" s="53">
        <f t="shared" si="43"/>
        <v>0</v>
      </c>
      <c r="I402" s="44">
        <v>1</v>
      </c>
      <c r="J402" s="53">
        <f t="shared" si="44"/>
        <v>0</v>
      </c>
      <c r="M402" s="5"/>
      <c r="N402" s="7"/>
      <c r="O402" s="42"/>
      <c r="P402" s="42"/>
      <c r="Q402" s="45"/>
      <c r="R402" s="5"/>
    </row>
    <row r="403" spans="2:18" x14ac:dyDescent="0.4">
      <c r="B403" s="7"/>
      <c r="C403" s="42"/>
      <c r="D403" s="42"/>
      <c r="E403" s="53">
        <f t="shared" si="40"/>
        <v>0</v>
      </c>
      <c r="F403" s="46"/>
      <c r="G403" s="42"/>
      <c r="H403" s="53">
        <f t="shared" si="43"/>
        <v>0</v>
      </c>
      <c r="I403" s="44">
        <v>1</v>
      </c>
      <c r="J403" s="53">
        <f t="shared" si="44"/>
        <v>0</v>
      </c>
      <c r="M403" s="5"/>
      <c r="N403" s="7"/>
      <c r="O403" s="42"/>
      <c r="P403" s="42"/>
      <c r="Q403" s="45"/>
      <c r="R403" s="5"/>
    </row>
    <row r="404" spans="2:18" x14ac:dyDescent="0.4">
      <c r="B404" s="7"/>
      <c r="C404" s="42"/>
      <c r="D404" s="42"/>
      <c r="E404" s="53">
        <f t="shared" si="40"/>
        <v>0</v>
      </c>
      <c r="F404" s="46"/>
      <c r="G404" s="42"/>
      <c r="H404" s="53">
        <f t="shared" si="41"/>
        <v>0</v>
      </c>
      <c r="I404" s="44">
        <v>1</v>
      </c>
      <c r="J404" s="53">
        <f t="shared" si="42"/>
        <v>0</v>
      </c>
      <c r="M404" s="5"/>
      <c r="N404" s="7"/>
      <c r="O404" s="42"/>
      <c r="P404" s="42"/>
      <c r="Q404" s="45"/>
      <c r="R404" s="5"/>
    </row>
    <row r="405" spans="2:18" x14ac:dyDescent="0.4">
      <c r="B405" s="7"/>
      <c r="C405" s="42"/>
      <c r="D405" s="42"/>
      <c r="E405" s="53">
        <f t="shared" si="40"/>
        <v>0</v>
      </c>
      <c r="F405" s="46"/>
      <c r="G405" s="42"/>
      <c r="H405" s="53">
        <f t="shared" si="41"/>
        <v>0</v>
      </c>
      <c r="I405" s="44">
        <v>1</v>
      </c>
      <c r="J405" s="53">
        <f t="shared" si="42"/>
        <v>0</v>
      </c>
      <c r="M405" s="5"/>
      <c r="N405" s="7"/>
      <c r="O405" s="42"/>
      <c r="P405" s="42"/>
      <c r="Q405" s="45"/>
      <c r="R405" s="5"/>
    </row>
    <row r="406" spans="2:18" x14ac:dyDescent="0.4">
      <c r="B406" s="7"/>
      <c r="C406" s="42"/>
      <c r="D406" s="42"/>
      <c r="E406" s="53">
        <f t="shared" si="40"/>
        <v>0</v>
      </c>
      <c r="F406" s="46"/>
      <c r="G406" s="42"/>
      <c r="H406" s="53">
        <f t="shared" si="41"/>
        <v>0</v>
      </c>
      <c r="I406" s="44">
        <v>1</v>
      </c>
      <c r="J406" s="53">
        <f t="shared" si="42"/>
        <v>0</v>
      </c>
      <c r="M406" s="5"/>
      <c r="N406" s="7"/>
      <c r="O406" s="42"/>
      <c r="P406" s="42"/>
      <c r="Q406" s="45"/>
      <c r="R406" s="5"/>
    </row>
    <row r="407" spans="2:18" ht="16.5" thickBot="1" x14ac:dyDescent="0.45">
      <c r="B407" s="7"/>
      <c r="M407" s="5"/>
      <c r="N407" s="7"/>
      <c r="R407" s="5"/>
    </row>
    <row r="408" spans="2:18" ht="16.5" thickBot="1" x14ac:dyDescent="0.45">
      <c r="B408" s="7"/>
      <c r="H408" s="53">
        <f>MIN(SUM(I341:I378,H382:H406),2)</f>
        <v>0</v>
      </c>
      <c r="I408" s="6" t="s">
        <v>69</v>
      </c>
      <c r="J408" s="52">
        <f>MIN(SUM(K341:K378,J382:J406),2)</f>
        <v>0</v>
      </c>
      <c r="M408" s="5"/>
      <c r="N408" s="7"/>
      <c r="R408" s="5"/>
    </row>
    <row r="409" spans="2:18" x14ac:dyDescent="0.4">
      <c r="B409" s="7"/>
      <c r="M409" s="5"/>
      <c r="N409" s="7"/>
      <c r="R409" s="5"/>
    </row>
    <row r="410" spans="2:18" x14ac:dyDescent="0.4">
      <c r="B410" s="7" t="s">
        <v>68</v>
      </c>
      <c r="C410" t="s">
        <v>67</v>
      </c>
      <c r="M410" s="5"/>
      <c r="N410" s="7"/>
      <c r="R410" s="5"/>
    </row>
    <row r="411" spans="2:18" x14ac:dyDescent="0.4">
      <c r="B411" s="7"/>
      <c r="C411" s="13" t="s">
        <v>66</v>
      </c>
      <c r="D411" s="13" t="s">
        <v>65</v>
      </c>
      <c r="E411" s="13" t="s">
        <v>13</v>
      </c>
      <c r="F411" s="13" t="s">
        <v>64</v>
      </c>
      <c r="G411" s="13" t="s">
        <v>32</v>
      </c>
      <c r="H411" s="13" t="s">
        <v>9</v>
      </c>
      <c r="I411" s="13" t="s">
        <v>190</v>
      </c>
      <c r="J411" s="13" t="s">
        <v>9</v>
      </c>
      <c r="M411" s="5"/>
      <c r="N411" s="7"/>
      <c r="O411" s="13" t="s">
        <v>125</v>
      </c>
      <c r="P411" s="13" t="s">
        <v>126</v>
      </c>
      <c r="Q411" s="13" t="s">
        <v>196</v>
      </c>
      <c r="R411" s="5"/>
    </row>
    <row r="412" spans="2:18" x14ac:dyDescent="0.4">
      <c r="B412" s="7"/>
      <c r="C412" s="42"/>
      <c r="D412" s="42"/>
      <c r="E412" s="42"/>
      <c r="F412" s="46"/>
      <c r="G412" s="42"/>
      <c r="H412" s="53">
        <f>$D$213*IF(C412&lt;&gt;"",IF(G412="Patente Internacional o Nacional en explotación",2,0.4),0)</f>
        <v>0</v>
      </c>
      <c r="I412" s="44">
        <v>1</v>
      </c>
      <c r="J412" s="53">
        <f>+H412*I412</f>
        <v>0</v>
      </c>
      <c r="M412" s="5"/>
      <c r="N412" s="7"/>
      <c r="O412" s="42"/>
      <c r="P412" s="42"/>
      <c r="Q412" s="45"/>
      <c r="R412" s="5"/>
    </row>
    <row r="413" spans="2:18" x14ac:dyDescent="0.4">
      <c r="B413" s="7"/>
      <c r="C413" s="42"/>
      <c r="D413" s="42"/>
      <c r="E413" s="42"/>
      <c r="F413" s="46"/>
      <c r="G413" s="42"/>
      <c r="H413" s="53">
        <f t="shared" ref="H413:H439" si="45">$D$213*IF(C413&lt;&gt;"",IF(G413="Patente Internacional o Nacional en explotación",2,0.4),0)</f>
        <v>0</v>
      </c>
      <c r="I413" s="44">
        <v>1</v>
      </c>
      <c r="J413" s="53">
        <f t="shared" ref="J413:J439" si="46">+H413*I413</f>
        <v>0</v>
      </c>
      <c r="M413" s="5"/>
      <c r="N413" s="7"/>
      <c r="O413" s="42"/>
      <c r="P413" s="42"/>
      <c r="Q413" s="45"/>
      <c r="R413" s="5"/>
    </row>
    <row r="414" spans="2:18" x14ac:dyDescent="0.4">
      <c r="B414" s="7"/>
      <c r="C414" s="42"/>
      <c r="D414" s="42"/>
      <c r="E414" s="42"/>
      <c r="F414" s="46"/>
      <c r="G414" s="42"/>
      <c r="H414" s="53">
        <f t="shared" si="45"/>
        <v>0</v>
      </c>
      <c r="I414" s="44">
        <v>1</v>
      </c>
      <c r="J414" s="53">
        <f t="shared" si="46"/>
        <v>0</v>
      </c>
      <c r="M414" s="5"/>
      <c r="N414" s="7"/>
      <c r="O414" s="42"/>
      <c r="P414" s="42"/>
      <c r="Q414" s="45"/>
      <c r="R414" s="5"/>
    </row>
    <row r="415" spans="2:18" x14ac:dyDescent="0.4">
      <c r="B415" s="7"/>
      <c r="C415" s="42"/>
      <c r="D415" s="42"/>
      <c r="E415" s="42"/>
      <c r="F415" s="46"/>
      <c r="G415" s="42"/>
      <c r="H415" s="53">
        <f t="shared" ref="H415:H437" si="47">$D$213*IF(C415&lt;&gt;"",IF(G415="Patente Internacional o Nacional en explotación",2,0.4),0)</f>
        <v>0</v>
      </c>
      <c r="I415" s="44">
        <v>1</v>
      </c>
      <c r="J415" s="53">
        <f t="shared" ref="J415:J437" si="48">+H415*I415</f>
        <v>0</v>
      </c>
      <c r="M415" s="5"/>
      <c r="N415" s="7"/>
      <c r="O415" s="42"/>
      <c r="P415" s="42"/>
      <c r="Q415" s="45"/>
      <c r="R415" s="5"/>
    </row>
    <row r="416" spans="2:18" x14ac:dyDescent="0.4">
      <c r="B416" s="7"/>
      <c r="C416" s="42"/>
      <c r="D416" s="42"/>
      <c r="E416" s="42"/>
      <c r="F416" s="46"/>
      <c r="G416" s="42"/>
      <c r="H416" s="53">
        <f t="shared" si="47"/>
        <v>0</v>
      </c>
      <c r="I416" s="44">
        <v>1</v>
      </c>
      <c r="J416" s="53">
        <f t="shared" si="48"/>
        <v>0</v>
      </c>
      <c r="M416" s="5"/>
      <c r="N416" s="7"/>
      <c r="O416" s="42"/>
      <c r="P416" s="42"/>
      <c r="Q416" s="45"/>
      <c r="R416" s="5"/>
    </row>
    <row r="417" spans="2:18" x14ac:dyDescent="0.4">
      <c r="B417" s="7"/>
      <c r="C417" s="42"/>
      <c r="D417" s="42"/>
      <c r="E417" s="42"/>
      <c r="F417" s="46"/>
      <c r="G417" s="42"/>
      <c r="H417" s="53">
        <f t="shared" si="47"/>
        <v>0</v>
      </c>
      <c r="I417" s="44">
        <v>1</v>
      </c>
      <c r="J417" s="53">
        <f t="shared" si="48"/>
        <v>0</v>
      </c>
      <c r="M417" s="5"/>
      <c r="N417" s="7"/>
      <c r="O417" s="42"/>
      <c r="P417" s="42"/>
      <c r="Q417" s="45"/>
      <c r="R417" s="5"/>
    </row>
    <row r="418" spans="2:18" x14ac:dyDescent="0.4">
      <c r="B418" s="7"/>
      <c r="C418" s="42"/>
      <c r="D418" s="42"/>
      <c r="E418" s="42"/>
      <c r="F418" s="46"/>
      <c r="G418" s="42"/>
      <c r="H418" s="53">
        <f t="shared" si="47"/>
        <v>0</v>
      </c>
      <c r="I418" s="44">
        <v>1</v>
      </c>
      <c r="J418" s="53">
        <f t="shared" si="48"/>
        <v>0</v>
      </c>
      <c r="M418" s="5"/>
      <c r="N418" s="7"/>
      <c r="O418" s="42"/>
      <c r="P418" s="42"/>
      <c r="Q418" s="45"/>
      <c r="R418" s="5"/>
    </row>
    <row r="419" spans="2:18" x14ac:dyDescent="0.4">
      <c r="B419" s="7"/>
      <c r="C419" s="42"/>
      <c r="D419" s="42"/>
      <c r="E419" s="42"/>
      <c r="F419" s="46"/>
      <c r="G419" s="42"/>
      <c r="H419" s="53">
        <f t="shared" si="47"/>
        <v>0</v>
      </c>
      <c r="I419" s="44">
        <v>1</v>
      </c>
      <c r="J419" s="53">
        <f t="shared" si="48"/>
        <v>0</v>
      </c>
      <c r="M419" s="5"/>
      <c r="N419" s="7"/>
      <c r="O419" s="42"/>
      <c r="P419" s="42"/>
      <c r="Q419" s="45"/>
      <c r="R419" s="5"/>
    </row>
    <row r="420" spans="2:18" x14ac:dyDescent="0.4">
      <c r="B420" s="7"/>
      <c r="C420" s="42"/>
      <c r="D420" s="42"/>
      <c r="E420" s="42"/>
      <c r="F420" s="46"/>
      <c r="G420" s="42"/>
      <c r="H420" s="53">
        <f t="shared" si="47"/>
        <v>0</v>
      </c>
      <c r="I420" s="44">
        <v>1</v>
      </c>
      <c r="J420" s="53">
        <f t="shared" si="48"/>
        <v>0</v>
      </c>
      <c r="M420" s="5"/>
      <c r="N420" s="7"/>
      <c r="O420" s="42"/>
      <c r="P420" s="42"/>
      <c r="Q420" s="45"/>
      <c r="R420" s="5"/>
    </row>
    <row r="421" spans="2:18" x14ac:dyDescent="0.4">
      <c r="B421" s="7"/>
      <c r="C421" s="42"/>
      <c r="D421" s="42"/>
      <c r="E421" s="42"/>
      <c r="F421" s="46"/>
      <c r="G421" s="42"/>
      <c r="H421" s="53">
        <f t="shared" si="47"/>
        <v>0</v>
      </c>
      <c r="I421" s="44">
        <v>1</v>
      </c>
      <c r="J421" s="53">
        <f t="shared" si="48"/>
        <v>0</v>
      </c>
      <c r="M421" s="5"/>
      <c r="N421" s="7"/>
      <c r="O421" s="42"/>
      <c r="P421" s="42"/>
      <c r="Q421" s="45"/>
      <c r="R421" s="5"/>
    </row>
    <row r="422" spans="2:18" x14ac:dyDescent="0.4">
      <c r="B422" s="7"/>
      <c r="C422" s="42"/>
      <c r="D422" s="42"/>
      <c r="E422" s="42"/>
      <c r="F422" s="46"/>
      <c r="G422" s="42"/>
      <c r="H422" s="53">
        <f t="shared" si="47"/>
        <v>0</v>
      </c>
      <c r="I422" s="44">
        <v>1</v>
      </c>
      <c r="J422" s="53">
        <f t="shared" si="48"/>
        <v>0</v>
      </c>
      <c r="M422" s="5"/>
      <c r="N422" s="7"/>
      <c r="O422" s="42"/>
      <c r="P422" s="42"/>
      <c r="Q422" s="45"/>
      <c r="R422" s="5"/>
    </row>
    <row r="423" spans="2:18" x14ac:dyDescent="0.4">
      <c r="B423" s="7"/>
      <c r="C423" s="42"/>
      <c r="D423" s="42"/>
      <c r="E423" s="42"/>
      <c r="F423" s="46"/>
      <c r="G423" s="42"/>
      <c r="H423" s="53">
        <f t="shared" si="47"/>
        <v>0</v>
      </c>
      <c r="I423" s="44">
        <v>1</v>
      </c>
      <c r="J423" s="53">
        <f t="shared" si="48"/>
        <v>0</v>
      </c>
      <c r="M423" s="5"/>
      <c r="N423" s="7"/>
      <c r="O423" s="42"/>
      <c r="P423" s="42"/>
      <c r="Q423" s="45"/>
      <c r="R423" s="5"/>
    </row>
    <row r="424" spans="2:18" x14ac:dyDescent="0.4">
      <c r="B424" s="7"/>
      <c r="C424" s="42"/>
      <c r="D424" s="42"/>
      <c r="E424" s="42"/>
      <c r="F424" s="46"/>
      <c r="G424" s="42"/>
      <c r="H424" s="53">
        <f t="shared" si="47"/>
        <v>0</v>
      </c>
      <c r="I424" s="44">
        <v>1</v>
      </c>
      <c r="J424" s="53">
        <f t="shared" si="48"/>
        <v>0</v>
      </c>
      <c r="M424" s="5"/>
      <c r="N424" s="7"/>
      <c r="O424" s="42"/>
      <c r="P424" s="42"/>
      <c r="Q424" s="45"/>
      <c r="R424" s="5"/>
    </row>
    <row r="425" spans="2:18" x14ac:dyDescent="0.4">
      <c r="B425" s="7"/>
      <c r="C425" s="42"/>
      <c r="D425" s="42"/>
      <c r="E425" s="42"/>
      <c r="F425" s="46"/>
      <c r="G425" s="42"/>
      <c r="H425" s="53">
        <f t="shared" si="47"/>
        <v>0</v>
      </c>
      <c r="I425" s="44">
        <v>1</v>
      </c>
      <c r="J425" s="53">
        <f t="shared" si="48"/>
        <v>0</v>
      </c>
      <c r="M425" s="5"/>
      <c r="N425" s="7"/>
      <c r="O425" s="42"/>
      <c r="P425" s="42"/>
      <c r="Q425" s="45"/>
      <c r="R425" s="5"/>
    </row>
    <row r="426" spans="2:18" x14ac:dyDescent="0.4">
      <c r="B426" s="7"/>
      <c r="C426" s="42"/>
      <c r="D426" s="42"/>
      <c r="E426" s="42"/>
      <c r="F426" s="46"/>
      <c r="G426" s="42"/>
      <c r="H426" s="53">
        <f t="shared" si="47"/>
        <v>0</v>
      </c>
      <c r="I426" s="44">
        <v>1</v>
      </c>
      <c r="J426" s="53">
        <f t="shared" si="48"/>
        <v>0</v>
      </c>
      <c r="M426" s="5"/>
      <c r="N426" s="7"/>
      <c r="O426" s="42"/>
      <c r="P426" s="42"/>
      <c r="Q426" s="45"/>
      <c r="R426" s="5"/>
    </row>
    <row r="427" spans="2:18" x14ac:dyDescent="0.4">
      <c r="B427" s="7"/>
      <c r="C427" s="42"/>
      <c r="D427" s="42"/>
      <c r="E427" s="42"/>
      <c r="F427" s="46"/>
      <c r="G427" s="42"/>
      <c r="H427" s="53">
        <f t="shared" si="47"/>
        <v>0</v>
      </c>
      <c r="I427" s="44">
        <v>1</v>
      </c>
      <c r="J427" s="53">
        <f t="shared" si="48"/>
        <v>0</v>
      </c>
      <c r="M427" s="5"/>
      <c r="N427" s="7"/>
      <c r="O427" s="42"/>
      <c r="P427" s="42"/>
      <c r="Q427" s="45"/>
      <c r="R427" s="5"/>
    </row>
    <row r="428" spans="2:18" x14ac:dyDescent="0.4">
      <c r="B428" s="7"/>
      <c r="C428" s="42"/>
      <c r="D428" s="42"/>
      <c r="E428" s="42"/>
      <c r="F428" s="46"/>
      <c r="G428" s="42"/>
      <c r="H428" s="53">
        <f t="shared" si="47"/>
        <v>0</v>
      </c>
      <c r="I428" s="44">
        <v>1</v>
      </c>
      <c r="J428" s="53">
        <f t="shared" si="48"/>
        <v>0</v>
      </c>
      <c r="M428" s="5"/>
      <c r="N428" s="7"/>
      <c r="O428" s="42"/>
      <c r="P428" s="42"/>
      <c r="Q428" s="45"/>
      <c r="R428" s="5"/>
    </row>
    <row r="429" spans="2:18" x14ac:dyDescent="0.4">
      <c r="B429" s="7"/>
      <c r="C429" s="42"/>
      <c r="D429" s="42"/>
      <c r="E429" s="42"/>
      <c r="F429" s="46"/>
      <c r="G429" s="42"/>
      <c r="H429" s="53">
        <f t="shared" si="47"/>
        <v>0</v>
      </c>
      <c r="I429" s="44">
        <v>1</v>
      </c>
      <c r="J429" s="53">
        <f t="shared" si="48"/>
        <v>0</v>
      </c>
      <c r="M429" s="5"/>
      <c r="N429" s="7"/>
      <c r="O429" s="42"/>
      <c r="P429" s="42"/>
      <c r="Q429" s="45"/>
      <c r="R429" s="5"/>
    </row>
    <row r="430" spans="2:18" x14ac:dyDescent="0.4">
      <c r="B430" s="7"/>
      <c r="C430" s="42"/>
      <c r="D430" s="42"/>
      <c r="E430" s="42"/>
      <c r="F430" s="46"/>
      <c r="G430" s="42"/>
      <c r="H430" s="53">
        <f t="shared" si="47"/>
        <v>0</v>
      </c>
      <c r="I430" s="44">
        <v>1</v>
      </c>
      <c r="J430" s="53">
        <f t="shared" si="48"/>
        <v>0</v>
      </c>
      <c r="M430" s="5"/>
      <c r="N430" s="7"/>
      <c r="O430" s="42"/>
      <c r="P430" s="42"/>
      <c r="Q430" s="45"/>
      <c r="R430" s="5"/>
    </row>
    <row r="431" spans="2:18" x14ac:dyDescent="0.4">
      <c r="B431" s="7"/>
      <c r="C431" s="42"/>
      <c r="D431" s="42"/>
      <c r="E431" s="42"/>
      <c r="F431" s="46"/>
      <c r="G431" s="42"/>
      <c r="H431" s="53">
        <f t="shared" si="47"/>
        <v>0</v>
      </c>
      <c r="I431" s="44">
        <v>1</v>
      </c>
      <c r="J431" s="53">
        <f t="shared" si="48"/>
        <v>0</v>
      </c>
      <c r="M431" s="5"/>
      <c r="N431" s="7"/>
      <c r="O431" s="42"/>
      <c r="P431" s="42"/>
      <c r="Q431" s="45"/>
      <c r="R431" s="5"/>
    </row>
    <row r="432" spans="2:18" x14ac:dyDescent="0.4">
      <c r="B432" s="7"/>
      <c r="C432" s="42"/>
      <c r="D432" s="42"/>
      <c r="E432" s="42"/>
      <c r="F432" s="46"/>
      <c r="G432" s="42"/>
      <c r="H432" s="53">
        <f t="shared" si="47"/>
        <v>0</v>
      </c>
      <c r="I432" s="44">
        <v>1</v>
      </c>
      <c r="J432" s="53">
        <f t="shared" si="48"/>
        <v>0</v>
      </c>
      <c r="M432" s="5"/>
      <c r="N432" s="7"/>
      <c r="O432" s="42"/>
      <c r="P432" s="42"/>
      <c r="Q432" s="45"/>
      <c r="R432" s="5"/>
    </row>
    <row r="433" spans="2:18" x14ac:dyDescent="0.4">
      <c r="B433" s="7"/>
      <c r="C433" s="42"/>
      <c r="D433" s="42"/>
      <c r="E433" s="42"/>
      <c r="F433" s="46"/>
      <c r="G433" s="42"/>
      <c r="H433" s="53">
        <f t="shared" si="47"/>
        <v>0</v>
      </c>
      <c r="I433" s="44">
        <v>1</v>
      </c>
      <c r="J433" s="53">
        <f t="shared" si="48"/>
        <v>0</v>
      </c>
      <c r="M433" s="5"/>
      <c r="N433" s="7"/>
      <c r="O433" s="42"/>
      <c r="P433" s="42"/>
      <c r="Q433" s="45"/>
      <c r="R433" s="5"/>
    </row>
    <row r="434" spans="2:18" x14ac:dyDescent="0.4">
      <c r="B434" s="7"/>
      <c r="C434" s="42"/>
      <c r="D434" s="42"/>
      <c r="E434" s="42"/>
      <c r="F434" s="46"/>
      <c r="G434" s="42"/>
      <c r="H434" s="53">
        <f t="shared" si="47"/>
        <v>0</v>
      </c>
      <c r="I434" s="44">
        <v>1</v>
      </c>
      <c r="J434" s="53">
        <f t="shared" si="48"/>
        <v>0</v>
      </c>
      <c r="M434" s="5"/>
      <c r="N434" s="7"/>
      <c r="O434" s="42"/>
      <c r="P434" s="42"/>
      <c r="Q434" s="45"/>
      <c r="R434" s="5"/>
    </row>
    <row r="435" spans="2:18" x14ac:dyDescent="0.4">
      <c r="B435" s="7"/>
      <c r="C435" s="42"/>
      <c r="D435" s="42"/>
      <c r="E435" s="42"/>
      <c r="F435" s="46"/>
      <c r="G435" s="42"/>
      <c r="H435" s="53">
        <f t="shared" si="47"/>
        <v>0</v>
      </c>
      <c r="I435" s="44">
        <v>1</v>
      </c>
      <c r="J435" s="53">
        <f t="shared" si="48"/>
        <v>0</v>
      </c>
      <c r="M435" s="5"/>
      <c r="N435" s="7"/>
      <c r="O435" s="42"/>
      <c r="P435" s="42"/>
      <c r="Q435" s="45"/>
      <c r="R435" s="5"/>
    </row>
    <row r="436" spans="2:18" x14ac:dyDescent="0.4">
      <c r="B436" s="7"/>
      <c r="C436" s="42"/>
      <c r="D436" s="42"/>
      <c r="E436" s="42"/>
      <c r="F436" s="46"/>
      <c r="G436" s="42"/>
      <c r="H436" s="53">
        <f t="shared" si="47"/>
        <v>0</v>
      </c>
      <c r="I436" s="44">
        <v>1</v>
      </c>
      <c r="J436" s="53">
        <f t="shared" si="48"/>
        <v>0</v>
      </c>
      <c r="M436" s="5"/>
      <c r="N436" s="7"/>
      <c r="O436" s="42"/>
      <c r="P436" s="42"/>
      <c r="Q436" s="45"/>
      <c r="R436" s="5"/>
    </row>
    <row r="437" spans="2:18" x14ac:dyDescent="0.4">
      <c r="B437" s="7"/>
      <c r="C437" s="42"/>
      <c r="D437" s="42"/>
      <c r="E437" s="42"/>
      <c r="F437" s="46"/>
      <c r="G437" s="42"/>
      <c r="H437" s="53">
        <f t="shared" si="47"/>
        <v>0</v>
      </c>
      <c r="I437" s="44">
        <v>1</v>
      </c>
      <c r="J437" s="53">
        <f t="shared" si="48"/>
        <v>0</v>
      </c>
      <c r="M437" s="5"/>
      <c r="N437" s="7"/>
      <c r="O437" s="42"/>
      <c r="P437" s="42"/>
      <c r="Q437" s="45"/>
      <c r="R437" s="5"/>
    </row>
    <row r="438" spans="2:18" x14ac:dyDescent="0.4">
      <c r="B438" s="7"/>
      <c r="C438" s="42"/>
      <c r="D438" s="42"/>
      <c r="E438" s="42"/>
      <c r="F438" s="46"/>
      <c r="G438" s="42"/>
      <c r="H438" s="53">
        <f t="shared" si="45"/>
        <v>0</v>
      </c>
      <c r="I438" s="44">
        <v>1</v>
      </c>
      <c r="J438" s="53">
        <f t="shared" si="46"/>
        <v>0</v>
      </c>
      <c r="M438" s="5"/>
      <c r="N438" s="7"/>
      <c r="O438" s="42"/>
      <c r="P438" s="42"/>
      <c r="Q438" s="45"/>
      <c r="R438" s="5"/>
    </row>
    <row r="439" spans="2:18" ht="16.5" thickBot="1" x14ac:dyDescent="0.45">
      <c r="B439" s="7"/>
      <c r="C439" s="42"/>
      <c r="D439" s="42"/>
      <c r="E439" s="42"/>
      <c r="F439" s="46"/>
      <c r="G439" s="42"/>
      <c r="H439" s="54">
        <f t="shared" si="45"/>
        <v>0</v>
      </c>
      <c r="I439" s="44">
        <v>1</v>
      </c>
      <c r="J439" s="53">
        <f t="shared" si="46"/>
        <v>0</v>
      </c>
      <c r="M439" s="5"/>
      <c r="N439" s="7"/>
      <c r="O439" s="42"/>
      <c r="P439" s="42"/>
      <c r="Q439" s="45"/>
      <c r="R439" s="5"/>
    </row>
    <row r="440" spans="2:18" ht="16.5" thickBot="1" x14ac:dyDescent="0.45">
      <c r="B440" s="7"/>
      <c r="H440" s="53">
        <f>+MIN(SUM(H412:H439),2)</f>
        <v>0</v>
      </c>
      <c r="I440" s="6" t="s">
        <v>63</v>
      </c>
      <c r="J440" s="52">
        <f>+MIN(SUM(J412:J439),2)</f>
        <v>0</v>
      </c>
      <c r="M440" s="5"/>
      <c r="N440" s="7"/>
      <c r="R440" s="5"/>
    </row>
    <row r="441" spans="2:18" x14ac:dyDescent="0.4">
      <c r="B441" s="7"/>
      <c r="M441" s="5"/>
      <c r="N441" s="7"/>
      <c r="R441" s="5"/>
    </row>
    <row r="442" spans="2:18" x14ac:dyDescent="0.4">
      <c r="B442" s="7" t="s">
        <v>62</v>
      </c>
      <c r="C442" t="s">
        <v>61</v>
      </c>
      <c r="M442" s="5"/>
      <c r="N442" s="7"/>
      <c r="R442" s="5"/>
    </row>
    <row r="443" spans="2:18" x14ac:dyDescent="0.4">
      <c r="B443" s="7"/>
      <c r="C443" s="13" t="s">
        <v>60</v>
      </c>
      <c r="D443" s="13" t="s">
        <v>59</v>
      </c>
      <c r="E443" s="13" t="s">
        <v>58</v>
      </c>
      <c r="F443" s="13" t="s">
        <v>52</v>
      </c>
      <c r="G443" s="13" t="s">
        <v>12</v>
      </c>
      <c r="H443" s="13" t="s">
        <v>11</v>
      </c>
      <c r="I443" s="13" t="s">
        <v>9</v>
      </c>
      <c r="M443" s="5"/>
      <c r="N443" s="7"/>
      <c r="O443" s="13" t="s">
        <v>125</v>
      </c>
      <c r="P443" s="13" t="s">
        <v>126</v>
      </c>
      <c r="Q443" s="13" t="s">
        <v>196</v>
      </c>
      <c r="R443" s="5"/>
    </row>
    <row r="444" spans="2:18" x14ac:dyDescent="0.4">
      <c r="B444" s="7"/>
      <c r="C444" s="42"/>
      <c r="D444" s="42"/>
      <c r="E444" s="49"/>
      <c r="F444" s="42"/>
      <c r="G444" s="46"/>
      <c r="H444" s="46"/>
      <c r="I444" s="45"/>
      <c r="M444" s="5"/>
      <c r="N444" s="7"/>
      <c r="O444" s="42"/>
      <c r="P444" s="42"/>
      <c r="Q444" s="45"/>
      <c r="R444" s="5"/>
    </row>
    <row r="445" spans="2:18" x14ac:dyDescent="0.4">
      <c r="B445" s="7"/>
      <c r="C445" s="42"/>
      <c r="D445" s="42"/>
      <c r="E445" s="49"/>
      <c r="F445" s="42"/>
      <c r="G445" s="46"/>
      <c r="H445" s="46"/>
      <c r="I445" s="45"/>
      <c r="M445" s="5"/>
      <c r="N445" s="7"/>
      <c r="O445" s="42"/>
      <c r="P445" s="42"/>
      <c r="Q445" s="45"/>
      <c r="R445" s="5"/>
    </row>
    <row r="446" spans="2:18" x14ac:dyDescent="0.4">
      <c r="B446" s="7"/>
      <c r="C446" s="42"/>
      <c r="D446" s="42"/>
      <c r="E446" s="49"/>
      <c r="F446" s="42"/>
      <c r="G446" s="46"/>
      <c r="H446" s="46"/>
      <c r="I446" s="45"/>
      <c r="M446" s="5"/>
      <c r="N446" s="7"/>
      <c r="O446" s="42"/>
      <c r="P446" s="42"/>
      <c r="Q446" s="45"/>
      <c r="R446" s="5"/>
    </row>
    <row r="447" spans="2:18" x14ac:dyDescent="0.4">
      <c r="B447" s="7"/>
      <c r="C447" s="42"/>
      <c r="D447" s="42"/>
      <c r="E447" s="49"/>
      <c r="F447" s="42"/>
      <c r="G447" s="46"/>
      <c r="H447" s="46"/>
      <c r="I447" s="45"/>
      <c r="M447" s="5"/>
      <c r="N447" s="7"/>
      <c r="O447" s="42"/>
      <c r="P447" s="42"/>
      <c r="Q447" s="45"/>
      <c r="R447" s="5"/>
    </row>
    <row r="448" spans="2:18" x14ac:dyDescent="0.4">
      <c r="B448" s="7"/>
      <c r="C448" s="42"/>
      <c r="D448" s="42"/>
      <c r="E448" s="49"/>
      <c r="F448" s="42"/>
      <c r="G448" s="46"/>
      <c r="H448" s="46"/>
      <c r="I448" s="45"/>
      <c r="M448" s="5"/>
      <c r="N448" s="7"/>
      <c r="O448" s="42"/>
      <c r="P448" s="42"/>
      <c r="Q448" s="45"/>
      <c r="R448" s="5"/>
    </row>
    <row r="449" spans="2:18" x14ac:dyDescent="0.4">
      <c r="B449" s="7"/>
      <c r="C449" s="42"/>
      <c r="D449" s="42"/>
      <c r="E449" s="49"/>
      <c r="F449" s="42"/>
      <c r="G449" s="46"/>
      <c r="H449" s="46"/>
      <c r="I449" s="45"/>
      <c r="M449" s="5"/>
      <c r="N449" s="7"/>
      <c r="O449" s="42"/>
      <c r="P449" s="42"/>
      <c r="Q449" s="45"/>
      <c r="R449" s="5"/>
    </row>
    <row r="450" spans="2:18" x14ac:dyDescent="0.4">
      <c r="B450" s="7"/>
      <c r="C450" s="42"/>
      <c r="D450" s="42"/>
      <c r="E450" s="49"/>
      <c r="F450" s="42"/>
      <c r="G450" s="46"/>
      <c r="H450" s="46"/>
      <c r="I450" s="45"/>
      <c r="M450" s="5"/>
      <c r="N450" s="7"/>
      <c r="O450" s="42"/>
      <c r="P450" s="42"/>
      <c r="Q450" s="45"/>
      <c r="R450" s="5"/>
    </row>
    <row r="451" spans="2:18" x14ac:dyDescent="0.4">
      <c r="B451" s="7"/>
      <c r="C451" s="42"/>
      <c r="D451" s="42"/>
      <c r="E451" s="49"/>
      <c r="F451" s="42"/>
      <c r="G451" s="46"/>
      <c r="H451" s="46"/>
      <c r="I451" s="45"/>
      <c r="M451" s="5"/>
      <c r="N451" s="7"/>
      <c r="O451" s="42"/>
      <c r="P451" s="42"/>
      <c r="Q451" s="45"/>
      <c r="R451" s="5"/>
    </row>
    <row r="452" spans="2:18" x14ac:dyDescent="0.4">
      <c r="B452" s="7"/>
      <c r="C452" s="42"/>
      <c r="D452" s="42"/>
      <c r="E452" s="49"/>
      <c r="F452" s="42"/>
      <c r="G452" s="46"/>
      <c r="H452" s="46"/>
      <c r="I452" s="45"/>
      <c r="M452" s="5"/>
      <c r="N452" s="7"/>
      <c r="O452" s="42"/>
      <c r="P452" s="42"/>
      <c r="Q452" s="45"/>
      <c r="R452" s="5"/>
    </row>
    <row r="453" spans="2:18" x14ac:dyDescent="0.4">
      <c r="B453" s="7"/>
      <c r="C453" s="42"/>
      <c r="D453" s="42"/>
      <c r="E453" s="49"/>
      <c r="F453" s="42"/>
      <c r="G453" s="46"/>
      <c r="H453" s="46"/>
      <c r="I453" s="45"/>
      <c r="M453" s="5"/>
      <c r="N453" s="7"/>
      <c r="O453" s="42"/>
      <c r="P453" s="42"/>
      <c r="Q453" s="45"/>
      <c r="R453" s="5"/>
    </row>
    <row r="454" spans="2:18" x14ac:dyDescent="0.4">
      <c r="B454" s="7"/>
      <c r="C454" s="42"/>
      <c r="D454" s="42"/>
      <c r="E454" s="49"/>
      <c r="F454" s="42"/>
      <c r="G454" s="46"/>
      <c r="H454" s="46"/>
      <c r="I454" s="45"/>
      <c r="M454" s="5"/>
      <c r="N454" s="7"/>
      <c r="O454" s="42"/>
      <c r="P454" s="42"/>
      <c r="Q454" s="45"/>
      <c r="R454" s="5"/>
    </row>
    <row r="455" spans="2:18" x14ac:dyDescent="0.4">
      <c r="B455" s="7"/>
      <c r="C455" s="42"/>
      <c r="D455" s="42"/>
      <c r="E455" s="49"/>
      <c r="F455" s="42"/>
      <c r="G455" s="46"/>
      <c r="H455" s="46"/>
      <c r="I455" s="45"/>
      <c r="M455" s="5"/>
      <c r="N455" s="7"/>
      <c r="O455" s="42"/>
      <c r="P455" s="42"/>
      <c r="Q455" s="45"/>
      <c r="R455" s="5"/>
    </row>
    <row r="456" spans="2:18" x14ac:dyDescent="0.4">
      <c r="B456" s="7"/>
      <c r="C456" s="42"/>
      <c r="D456" s="42"/>
      <c r="E456" s="49"/>
      <c r="F456" s="42"/>
      <c r="G456" s="46"/>
      <c r="H456" s="46"/>
      <c r="I456" s="45"/>
      <c r="M456" s="5"/>
      <c r="N456" s="7"/>
      <c r="O456" s="42"/>
      <c r="P456" s="42"/>
      <c r="Q456" s="45"/>
      <c r="R456" s="5"/>
    </row>
    <row r="457" spans="2:18" x14ac:dyDescent="0.4">
      <c r="B457" s="7"/>
      <c r="C457" s="42"/>
      <c r="D457" s="42"/>
      <c r="E457" s="49"/>
      <c r="F457" s="42"/>
      <c r="G457" s="46"/>
      <c r="H457" s="46"/>
      <c r="I457" s="45"/>
      <c r="M457" s="5"/>
      <c r="N457" s="7"/>
      <c r="O457" s="42"/>
      <c r="P457" s="42"/>
      <c r="Q457" s="45"/>
      <c r="R457" s="5"/>
    </row>
    <row r="458" spans="2:18" x14ac:dyDescent="0.4">
      <c r="B458" s="7"/>
      <c r="C458" s="42"/>
      <c r="D458" s="42"/>
      <c r="E458" s="49"/>
      <c r="F458" s="42"/>
      <c r="G458" s="46"/>
      <c r="H458" s="46"/>
      <c r="I458" s="45"/>
      <c r="M458" s="5"/>
      <c r="N458" s="7"/>
      <c r="O458" s="42"/>
      <c r="P458" s="42"/>
      <c r="Q458" s="45"/>
      <c r="R458" s="5"/>
    </row>
    <row r="459" spans="2:18" x14ac:dyDescent="0.4">
      <c r="B459" s="7"/>
      <c r="C459" s="42"/>
      <c r="D459" s="42"/>
      <c r="E459" s="49"/>
      <c r="F459" s="42"/>
      <c r="G459" s="46"/>
      <c r="H459" s="46"/>
      <c r="I459" s="45"/>
      <c r="M459" s="5"/>
      <c r="N459" s="7"/>
      <c r="O459" s="42"/>
      <c r="P459" s="42"/>
      <c r="Q459" s="45"/>
      <c r="R459" s="5"/>
    </row>
    <row r="460" spans="2:18" x14ac:dyDescent="0.4">
      <c r="B460" s="7"/>
      <c r="C460" s="42"/>
      <c r="D460" s="42"/>
      <c r="E460" s="49"/>
      <c r="F460" s="42"/>
      <c r="G460" s="46"/>
      <c r="H460" s="46"/>
      <c r="I460" s="45"/>
      <c r="M460" s="5"/>
      <c r="N460" s="7"/>
      <c r="O460" s="42"/>
      <c r="P460" s="42"/>
      <c r="Q460" s="45"/>
      <c r="R460" s="5"/>
    </row>
    <row r="461" spans="2:18" x14ac:dyDescent="0.4">
      <c r="B461" s="7"/>
      <c r="C461" s="42"/>
      <c r="D461" s="42"/>
      <c r="E461" s="49"/>
      <c r="F461" s="42"/>
      <c r="G461" s="46"/>
      <c r="H461" s="46"/>
      <c r="I461" s="45"/>
      <c r="M461" s="5"/>
      <c r="N461" s="7"/>
      <c r="O461" s="42"/>
      <c r="P461" s="42"/>
      <c r="Q461" s="45"/>
      <c r="R461" s="5"/>
    </row>
    <row r="462" spans="2:18" x14ac:dyDescent="0.4">
      <c r="B462" s="7"/>
      <c r="C462" s="42"/>
      <c r="D462" s="42"/>
      <c r="E462" s="49"/>
      <c r="F462" s="42"/>
      <c r="G462" s="46"/>
      <c r="H462" s="46"/>
      <c r="I462" s="45"/>
      <c r="M462" s="5"/>
      <c r="N462" s="7"/>
      <c r="O462" s="42"/>
      <c r="P462" s="42"/>
      <c r="Q462" s="45"/>
      <c r="R462" s="5"/>
    </row>
    <row r="463" spans="2:18" x14ac:dyDescent="0.4">
      <c r="B463" s="7"/>
      <c r="C463" s="42"/>
      <c r="D463" s="42"/>
      <c r="E463" s="49"/>
      <c r="F463" s="42"/>
      <c r="G463" s="46"/>
      <c r="H463" s="46"/>
      <c r="I463" s="45"/>
      <c r="M463" s="5"/>
      <c r="N463" s="7"/>
      <c r="O463" s="42"/>
      <c r="P463" s="42"/>
      <c r="Q463" s="45"/>
      <c r="R463" s="5"/>
    </row>
    <row r="464" spans="2:18" x14ac:dyDescent="0.4">
      <c r="B464" s="7"/>
      <c r="C464" s="42"/>
      <c r="D464" s="42"/>
      <c r="E464" s="49"/>
      <c r="F464" s="42"/>
      <c r="G464" s="46"/>
      <c r="H464" s="46"/>
      <c r="I464" s="45"/>
      <c r="M464" s="5"/>
      <c r="N464" s="7"/>
      <c r="O464" s="42"/>
      <c r="P464" s="42"/>
      <c r="Q464" s="45"/>
      <c r="R464" s="5"/>
    </row>
    <row r="465" spans="2:18" x14ac:dyDescent="0.4">
      <c r="B465" s="7"/>
      <c r="C465" s="42"/>
      <c r="D465" s="42"/>
      <c r="E465" s="49"/>
      <c r="F465" s="42"/>
      <c r="G465" s="46"/>
      <c r="H465" s="46"/>
      <c r="I465" s="45"/>
      <c r="M465" s="5"/>
      <c r="N465" s="7"/>
      <c r="O465" s="42"/>
      <c r="P465" s="42"/>
      <c r="Q465" s="45"/>
      <c r="R465" s="5"/>
    </row>
    <row r="466" spans="2:18" x14ac:dyDescent="0.4">
      <c r="B466" s="7"/>
      <c r="C466" s="42"/>
      <c r="D466" s="42"/>
      <c r="E466" s="49"/>
      <c r="F466" s="42"/>
      <c r="G466" s="46"/>
      <c r="H466" s="46"/>
      <c r="I466" s="45"/>
      <c r="M466" s="5"/>
      <c r="N466" s="7"/>
      <c r="O466" s="42"/>
      <c r="P466" s="42"/>
      <c r="Q466" s="45"/>
      <c r="R466" s="5"/>
    </row>
    <row r="467" spans="2:18" x14ac:dyDescent="0.4">
      <c r="B467" s="7"/>
      <c r="C467" s="42"/>
      <c r="D467" s="42"/>
      <c r="E467" s="49"/>
      <c r="F467" s="42"/>
      <c r="G467" s="46"/>
      <c r="H467" s="46"/>
      <c r="I467" s="45"/>
      <c r="M467" s="5"/>
      <c r="N467" s="7"/>
      <c r="O467" s="42"/>
      <c r="P467" s="42"/>
      <c r="Q467" s="45"/>
      <c r="R467" s="5"/>
    </row>
    <row r="468" spans="2:18" x14ac:dyDescent="0.4">
      <c r="B468" s="7"/>
      <c r="C468" s="42"/>
      <c r="D468" s="42"/>
      <c r="E468" s="49"/>
      <c r="F468" s="42"/>
      <c r="G468" s="46"/>
      <c r="H468" s="46"/>
      <c r="I468" s="45"/>
      <c r="M468" s="5"/>
      <c r="N468" s="7"/>
      <c r="O468" s="42"/>
      <c r="P468" s="42"/>
      <c r="Q468" s="45"/>
      <c r="R468" s="5"/>
    </row>
    <row r="469" spans="2:18" x14ac:dyDescent="0.4">
      <c r="B469" s="7"/>
      <c r="C469" s="42"/>
      <c r="D469" s="42"/>
      <c r="E469" s="49"/>
      <c r="F469" s="42"/>
      <c r="G469" s="46"/>
      <c r="H469" s="46"/>
      <c r="I469" s="45"/>
      <c r="M469" s="5"/>
      <c r="N469" s="7"/>
      <c r="O469" s="42"/>
      <c r="P469" s="42"/>
      <c r="Q469" s="45"/>
      <c r="R469" s="5"/>
    </row>
    <row r="470" spans="2:18" x14ac:dyDescent="0.4">
      <c r="B470" s="7"/>
      <c r="C470" s="42"/>
      <c r="D470" s="42"/>
      <c r="E470" s="49"/>
      <c r="F470" s="42"/>
      <c r="G470" s="46"/>
      <c r="H470" s="46"/>
      <c r="I470" s="45"/>
      <c r="M470" s="5"/>
      <c r="N470" s="7"/>
      <c r="O470" s="42"/>
      <c r="P470" s="42"/>
      <c r="Q470" s="45"/>
      <c r="R470" s="5"/>
    </row>
    <row r="471" spans="2:18" x14ac:dyDescent="0.4">
      <c r="B471" s="7"/>
      <c r="C471" s="42"/>
      <c r="D471" s="42"/>
      <c r="E471" s="49"/>
      <c r="F471" s="42"/>
      <c r="G471" s="46"/>
      <c r="H471" s="46"/>
      <c r="I471" s="45"/>
      <c r="M471" s="5"/>
      <c r="N471" s="7"/>
      <c r="O471" s="42"/>
      <c r="P471" s="42"/>
      <c r="Q471" s="45"/>
      <c r="R471" s="5"/>
    </row>
    <row r="472" spans="2:18" x14ac:dyDescent="0.4">
      <c r="B472" s="7"/>
      <c r="C472" s="42"/>
      <c r="D472" s="42"/>
      <c r="E472" s="49"/>
      <c r="F472" s="42"/>
      <c r="G472" s="46"/>
      <c r="H472" s="46"/>
      <c r="I472" s="45"/>
      <c r="M472" s="5"/>
      <c r="N472" s="7"/>
      <c r="O472" s="42"/>
      <c r="P472" s="42"/>
      <c r="Q472" s="45"/>
      <c r="R472" s="5"/>
    </row>
    <row r="473" spans="2:18" x14ac:dyDescent="0.4">
      <c r="B473" s="7"/>
      <c r="C473" s="42"/>
      <c r="D473" s="42"/>
      <c r="E473" s="49"/>
      <c r="F473" s="42"/>
      <c r="G473" s="46"/>
      <c r="H473" s="46"/>
      <c r="I473" s="45"/>
      <c r="M473" s="5"/>
      <c r="N473" s="7"/>
      <c r="O473" s="42"/>
      <c r="P473" s="42"/>
      <c r="Q473" s="45"/>
      <c r="R473" s="5"/>
    </row>
    <row r="474" spans="2:18" x14ac:dyDescent="0.4">
      <c r="B474" s="7"/>
      <c r="M474" s="5"/>
      <c r="N474" s="7"/>
      <c r="R474" s="5"/>
    </row>
    <row r="475" spans="2:18" x14ac:dyDescent="0.4">
      <c r="B475" s="7" t="s">
        <v>57</v>
      </c>
      <c r="C475" t="s">
        <v>56</v>
      </c>
      <c r="M475" s="5"/>
      <c r="N475" s="7"/>
      <c r="R475" s="5"/>
    </row>
    <row r="476" spans="2:18" x14ac:dyDescent="0.4">
      <c r="B476" s="7"/>
      <c r="C476" s="13" t="s">
        <v>55</v>
      </c>
      <c r="D476" s="13" t="s">
        <v>54</v>
      </c>
      <c r="E476" s="13" t="s">
        <v>53</v>
      </c>
      <c r="F476" s="13" t="s">
        <v>52</v>
      </c>
      <c r="G476" s="13" t="s">
        <v>12</v>
      </c>
      <c r="H476" s="13" t="s">
        <v>11</v>
      </c>
      <c r="I476" s="13" t="s">
        <v>9</v>
      </c>
      <c r="M476" s="5"/>
      <c r="N476" s="7"/>
      <c r="O476" s="13" t="s">
        <v>125</v>
      </c>
      <c r="P476" s="13" t="s">
        <v>126</v>
      </c>
      <c r="Q476" s="13" t="s">
        <v>196</v>
      </c>
      <c r="R476" s="5"/>
    </row>
    <row r="477" spans="2:18" x14ac:dyDescent="0.4">
      <c r="B477" s="7"/>
      <c r="C477" s="42"/>
      <c r="D477" s="42"/>
      <c r="E477" s="49"/>
      <c r="F477" s="42"/>
      <c r="G477" s="46"/>
      <c r="H477" s="46"/>
      <c r="I477" s="45"/>
      <c r="M477" s="5"/>
      <c r="N477" s="7"/>
      <c r="O477" s="42"/>
      <c r="P477" s="42"/>
      <c r="Q477" s="45"/>
      <c r="R477" s="5"/>
    </row>
    <row r="478" spans="2:18" x14ac:dyDescent="0.4">
      <c r="B478" s="7"/>
      <c r="C478" s="42"/>
      <c r="D478" s="42"/>
      <c r="E478" s="49"/>
      <c r="F478" s="42"/>
      <c r="G478" s="46"/>
      <c r="H478" s="46"/>
      <c r="I478" s="45"/>
      <c r="M478" s="5"/>
      <c r="N478" s="7"/>
      <c r="O478" s="42"/>
      <c r="P478" s="42"/>
      <c r="Q478" s="45"/>
      <c r="R478" s="5"/>
    </row>
    <row r="479" spans="2:18" x14ac:dyDescent="0.4">
      <c r="B479" s="7"/>
      <c r="C479" s="42"/>
      <c r="D479" s="42"/>
      <c r="E479" s="49"/>
      <c r="F479" s="42"/>
      <c r="G479" s="46"/>
      <c r="H479" s="46"/>
      <c r="I479" s="45"/>
      <c r="M479" s="5"/>
      <c r="N479" s="7"/>
      <c r="O479" s="42"/>
      <c r="P479" s="42"/>
      <c r="Q479" s="45"/>
      <c r="R479" s="5"/>
    </row>
    <row r="480" spans="2:18" x14ac:dyDescent="0.4">
      <c r="B480" s="7"/>
      <c r="C480" s="42"/>
      <c r="D480" s="42"/>
      <c r="E480" s="49"/>
      <c r="F480" s="42"/>
      <c r="G480" s="46"/>
      <c r="H480" s="46"/>
      <c r="I480" s="45"/>
      <c r="M480" s="5"/>
      <c r="N480" s="7"/>
      <c r="O480" s="42"/>
      <c r="P480" s="42"/>
      <c r="Q480" s="45"/>
      <c r="R480" s="5"/>
    </row>
    <row r="481" spans="2:18" x14ac:dyDescent="0.4">
      <c r="B481" s="7"/>
      <c r="C481" s="42"/>
      <c r="D481" s="42"/>
      <c r="E481" s="49"/>
      <c r="F481" s="42"/>
      <c r="G481" s="46"/>
      <c r="H481" s="46"/>
      <c r="I481" s="45"/>
      <c r="M481" s="5"/>
      <c r="N481" s="7"/>
      <c r="O481" s="42"/>
      <c r="P481" s="42"/>
      <c r="Q481" s="45"/>
      <c r="R481" s="5"/>
    </row>
    <row r="482" spans="2:18" x14ac:dyDescent="0.4">
      <c r="B482" s="7"/>
      <c r="C482" s="42"/>
      <c r="D482" s="42"/>
      <c r="E482" s="49"/>
      <c r="F482" s="42"/>
      <c r="G482" s="46"/>
      <c r="H482" s="46"/>
      <c r="I482" s="45"/>
      <c r="M482" s="5"/>
      <c r="N482" s="7"/>
      <c r="O482" s="42"/>
      <c r="P482" s="42"/>
      <c r="Q482" s="45"/>
      <c r="R482" s="5"/>
    </row>
    <row r="483" spans="2:18" x14ac:dyDescent="0.4">
      <c r="B483" s="7"/>
      <c r="C483" s="42"/>
      <c r="D483" s="42"/>
      <c r="E483" s="49"/>
      <c r="F483" s="42"/>
      <c r="G483" s="46"/>
      <c r="H483" s="46"/>
      <c r="I483" s="45"/>
      <c r="M483" s="5"/>
      <c r="N483" s="7"/>
      <c r="O483" s="42"/>
      <c r="P483" s="42"/>
      <c r="Q483" s="45"/>
      <c r="R483" s="5"/>
    </row>
    <row r="484" spans="2:18" x14ac:dyDescent="0.4">
      <c r="B484" s="7"/>
      <c r="C484" s="42"/>
      <c r="D484" s="42"/>
      <c r="E484" s="49"/>
      <c r="F484" s="42"/>
      <c r="G484" s="46"/>
      <c r="H484" s="46"/>
      <c r="I484" s="45"/>
      <c r="M484" s="5"/>
      <c r="N484" s="7"/>
      <c r="O484" s="42"/>
      <c r="P484" s="42"/>
      <c r="Q484" s="45"/>
      <c r="R484" s="5"/>
    </row>
    <row r="485" spans="2:18" x14ac:dyDescent="0.4">
      <c r="B485" s="7"/>
      <c r="C485" s="42"/>
      <c r="D485" s="42"/>
      <c r="E485" s="49"/>
      <c r="F485" s="42"/>
      <c r="G485" s="46"/>
      <c r="H485" s="46"/>
      <c r="I485" s="45"/>
      <c r="M485" s="5"/>
      <c r="N485" s="7"/>
      <c r="O485" s="42"/>
      <c r="P485" s="42"/>
      <c r="Q485" s="45"/>
      <c r="R485" s="5"/>
    </row>
    <row r="486" spans="2:18" x14ac:dyDescent="0.4">
      <c r="B486" s="7"/>
      <c r="C486" s="42"/>
      <c r="D486" s="42"/>
      <c r="E486" s="49"/>
      <c r="F486" s="42"/>
      <c r="G486" s="46"/>
      <c r="H486" s="46"/>
      <c r="I486" s="45"/>
      <c r="M486" s="5"/>
      <c r="N486" s="7"/>
      <c r="O486" s="42"/>
      <c r="P486" s="42"/>
      <c r="Q486" s="45"/>
      <c r="R486" s="5"/>
    </row>
    <row r="487" spans="2:18" x14ac:dyDescent="0.4">
      <c r="B487" s="7"/>
      <c r="C487" s="42"/>
      <c r="D487" s="42"/>
      <c r="E487" s="49"/>
      <c r="F487" s="42"/>
      <c r="G487" s="46"/>
      <c r="H487" s="46"/>
      <c r="I487" s="45"/>
      <c r="M487" s="5"/>
      <c r="N487" s="7"/>
      <c r="O487" s="42"/>
      <c r="P487" s="42"/>
      <c r="Q487" s="45"/>
      <c r="R487" s="5"/>
    </row>
    <row r="488" spans="2:18" x14ac:dyDescent="0.4">
      <c r="B488" s="7"/>
      <c r="C488" s="42"/>
      <c r="D488" s="42"/>
      <c r="E488" s="49"/>
      <c r="F488" s="42"/>
      <c r="G488" s="46"/>
      <c r="H488" s="46"/>
      <c r="I488" s="45"/>
      <c r="M488" s="5"/>
      <c r="N488" s="7"/>
      <c r="O488" s="42"/>
      <c r="P488" s="42"/>
      <c r="Q488" s="45"/>
      <c r="R488" s="5"/>
    </row>
    <row r="489" spans="2:18" x14ac:dyDescent="0.4">
      <c r="B489" s="7"/>
      <c r="C489" s="42"/>
      <c r="D489" s="42"/>
      <c r="E489" s="49"/>
      <c r="F489" s="42"/>
      <c r="G489" s="46"/>
      <c r="H489" s="46"/>
      <c r="I489" s="45"/>
      <c r="M489" s="5"/>
      <c r="N489" s="7"/>
      <c r="O489" s="42"/>
      <c r="P489" s="42"/>
      <c r="Q489" s="45"/>
      <c r="R489" s="5"/>
    </row>
    <row r="490" spans="2:18" x14ac:dyDescent="0.4">
      <c r="B490" s="7"/>
      <c r="C490" s="42"/>
      <c r="D490" s="42"/>
      <c r="E490" s="49"/>
      <c r="F490" s="42"/>
      <c r="G490" s="46"/>
      <c r="H490" s="46"/>
      <c r="I490" s="45"/>
      <c r="M490" s="5"/>
      <c r="N490" s="7"/>
      <c r="O490" s="42"/>
      <c r="P490" s="42"/>
      <c r="Q490" s="45"/>
      <c r="R490" s="5"/>
    </row>
    <row r="491" spans="2:18" x14ac:dyDescent="0.4">
      <c r="B491" s="7"/>
      <c r="C491" s="42"/>
      <c r="D491" s="42"/>
      <c r="E491" s="49"/>
      <c r="F491" s="42"/>
      <c r="G491" s="46"/>
      <c r="H491" s="46"/>
      <c r="I491" s="45"/>
      <c r="M491" s="5"/>
      <c r="N491" s="7"/>
      <c r="O491" s="42"/>
      <c r="P491" s="42"/>
      <c r="Q491" s="45"/>
      <c r="R491" s="5"/>
    </row>
    <row r="492" spans="2:18" x14ac:dyDescent="0.4">
      <c r="B492" s="7"/>
      <c r="C492" s="42"/>
      <c r="D492" s="42"/>
      <c r="E492" s="49"/>
      <c r="F492" s="42"/>
      <c r="G492" s="46"/>
      <c r="H492" s="46"/>
      <c r="I492" s="45"/>
      <c r="M492" s="5"/>
      <c r="N492" s="7"/>
      <c r="O492" s="42"/>
      <c r="P492" s="42"/>
      <c r="Q492" s="45"/>
      <c r="R492" s="5"/>
    </row>
    <row r="493" spans="2:18" x14ac:dyDescent="0.4">
      <c r="B493" s="7"/>
      <c r="C493" s="42"/>
      <c r="D493" s="42"/>
      <c r="E493" s="49"/>
      <c r="F493" s="42"/>
      <c r="G493" s="46"/>
      <c r="H493" s="46"/>
      <c r="I493" s="45"/>
      <c r="M493" s="5"/>
      <c r="N493" s="7"/>
      <c r="O493" s="42"/>
      <c r="P493" s="42"/>
      <c r="Q493" s="45"/>
      <c r="R493" s="5"/>
    </row>
    <row r="494" spans="2:18" x14ac:dyDescent="0.4">
      <c r="B494" s="7"/>
      <c r="C494" s="42"/>
      <c r="D494" s="42"/>
      <c r="E494" s="49"/>
      <c r="F494" s="42"/>
      <c r="G494" s="46"/>
      <c r="H494" s="46"/>
      <c r="I494" s="45"/>
      <c r="M494" s="5"/>
      <c r="N494" s="7"/>
      <c r="O494" s="42"/>
      <c r="P494" s="42"/>
      <c r="Q494" s="45"/>
      <c r="R494" s="5"/>
    </row>
    <row r="495" spans="2:18" x14ac:dyDescent="0.4">
      <c r="B495" s="7"/>
      <c r="C495" s="42"/>
      <c r="D495" s="42"/>
      <c r="E495" s="49"/>
      <c r="F495" s="42"/>
      <c r="G495" s="46"/>
      <c r="H495" s="46"/>
      <c r="I495" s="45"/>
      <c r="M495" s="5"/>
      <c r="N495" s="7"/>
      <c r="O495" s="42"/>
      <c r="P495" s="42"/>
      <c r="Q495" s="45"/>
      <c r="R495" s="5"/>
    </row>
    <row r="496" spans="2:18" x14ac:dyDescent="0.4">
      <c r="B496" s="7"/>
      <c r="C496" s="42"/>
      <c r="D496" s="42"/>
      <c r="E496" s="49"/>
      <c r="F496" s="42"/>
      <c r="G496" s="46"/>
      <c r="H496" s="46"/>
      <c r="I496" s="45"/>
      <c r="M496" s="5"/>
      <c r="N496" s="7"/>
      <c r="O496" s="42"/>
      <c r="P496" s="42"/>
      <c r="Q496" s="45"/>
      <c r="R496" s="5"/>
    </row>
    <row r="497" spans="2:18" x14ac:dyDescent="0.4">
      <c r="B497" s="7"/>
      <c r="C497" s="42"/>
      <c r="D497" s="42"/>
      <c r="E497" s="49"/>
      <c r="F497" s="42"/>
      <c r="G497" s="46"/>
      <c r="H497" s="46"/>
      <c r="I497" s="45"/>
      <c r="M497" s="5"/>
      <c r="N497" s="7"/>
      <c r="O497" s="42"/>
      <c r="P497" s="42"/>
      <c r="Q497" s="45"/>
      <c r="R497" s="5"/>
    </row>
    <row r="498" spans="2:18" x14ac:dyDescent="0.4">
      <c r="B498" s="7"/>
      <c r="C498" s="42"/>
      <c r="D498" s="42"/>
      <c r="E498" s="49"/>
      <c r="F498" s="42"/>
      <c r="G498" s="46"/>
      <c r="H498" s="46"/>
      <c r="I498" s="45"/>
      <c r="M498" s="5"/>
      <c r="N498" s="7"/>
      <c r="O498" s="42"/>
      <c r="P498" s="42"/>
      <c r="Q498" s="45"/>
      <c r="R498" s="5"/>
    </row>
    <row r="499" spans="2:18" x14ac:dyDescent="0.4">
      <c r="B499" s="7"/>
      <c r="C499" s="42"/>
      <c r="D499" s="42"/>
      <c r="E499" s="49"/>
      <c r="F499" s="42"/>
      <c r="G499" s="46"/>
      <c r="H499" s="46"/>
      <c r="I499" s="45"/>
      <c r="M499" s="5"/>
      <c r="N499" s="7"/>
      <c r="O499" s="42"/>
      <c r="P499" s="42"/>
      <c r="Q499" s="45"/>
      <c r="R499" s="5"/>
    </row>
    <row r="500" spans="2:18" x14ac:dyDescent="0.4">
      <c r="B500" s="7"/>
      <c r="C500" s="42"/>
      <c r="D500" s="42"/>
      <c r="E500" s="49"/>
      <c r="F500" s="42"/>
      <c r="G500" s="46"/>
      <c r="H500" s="46"/>
      <c r="I500" s="45"/>
      <c r="M500" s="5"/>
      <c r="N500" s="7"/>
      <c r="O500" s="42"/>
      <c r="P500" s="42"/>
      <c r="Q500" s="45"/>
      <c r="R500" s="5"/>
    </row>
    <row r="501" spans="2:18" x14ac:dyDescent="0.4">
      <c r="B501" s="7"/>
      <c r="C501" s="42"/>
      <c r="D501" s="42"/>
      <c r="E501" s="49"/>
      <c r="F501" s="42"/>
      <c r="G501" s="46"/>
      <c r="H501" s="46"/>
      <c r="I501" s="45"/>
      <c r="M501" s="5"/>
      <c r="N501" s="7"/>
      <c r="O501" s="42"/>
      <c r="P501" s="42"/>
      <c r="Q501" s="45"/>
      <c r="R501" s="5"/>
    </row>
    <row r="502" spans="2:18" x14ac:dyDescent="0.4">
      <c r="B502" s="7"/>
      <c r="C502" s="42"/>
      <c r="D502" s="42"/>
      <c r="E502" s="49"/>
      <c r="F502" s="42"/>
      <c r="G502" s="46"/>
      <c r="H502" s="46"/>
      <c r="I502" s="45"/>
      <c r="M502" s="5"/>
      <c r="N502" s="7"/>
      <c r="O502" s="42"/>
      <c r="P502" s="42"/>
      <c r="Q502" s="45"/>
      <c r="R502" s="5"/>
    </row>
    <row r="503" spans="2:18" x14ac:dyDescent="0.4">
      <c r="B503" s="7"/>
      <c r="C503" s="42"/>
      <c r="D503" s="42"/>
      <c r="E503" s="49"/>
      <c r="F503" s="42"/>
      <c r="G503" s="46"/>
      <c r="H503" s="46"/>
      <c r="I503" s="45"/>
      <c r="M503" s="5"/>
      <c r="N503" s="7"/>
      <c r="O503" s="42"/>
      <c r="P503" s="42"/>
      <c r="Q503" s="45"/>
      <c r="R503" s="5"/>
    </row>
    <row r="504" spans="2:18" x14ac:dyDescent="0.4">
      <c r="B504" s="7"/>
      <c r="C504" s="42"/>
      <c r="D504" s="42"/>
      <c r="E504" s="49"/>
      <c r="F504" s="42"/>
      <c r="G504" s="46"/>
      <c r="H504" s="46"/>
      <c r="I504" s="45"/>
      <c r="M504" s="5"/>
      <c r="N504" s="7"/>
      <c r="O504" s="42"/>
      <c r="P504" s="42"/>
      <c r="Q504" s="45"/>
      <c r="R504" s="5"/>
    </row>
    <row r="505" spans="2:18" x14ac:dyDescent="0.4">
      <c r="B505" s="7"/>
      <c r="C505" s="42"/>
      <c r="D505" s="42"/>
      <c r="E505" s="49"/>
      <c r="F505" s="42"/>
      <c r="G505" s="46"/>
      <c r="H505" s="46"/>
      <c r="I505" s="45"/>
      <c r="M505" s="5"/>
      <c r="N505" s="7"/>
      <c r="O505" s="42"/>
      <c r="P505" s="42"/>
      <c r="Q505" s="45"/>
      <c r="R505" s="5"/>
    </row>
    <row r="506" spans="2:18" x14ac:dyDescent="0.4">
      <c r="B506" s="7"/>
      <c r="C506" s="42"/>
      <c r="D506" s="42"/>
      <c r="E506" s="49"/>
      <c r="F506" s="42"/>
      <c r="G506" s="46"/>
      <c r="H506" s="46"/>
      <c r="I506" s="45"/>
      <c r="M506" s="5"/>
      <c r="N506" s="7"/>
      <c r="O506" s="42"/>
      <c r="P506" s="42"/>
      <c r="Q506" s="45"/>
      <c r="R506" s="5"/>
    </row>
    <row r="507" spans="2:18" ht="16.5" thickBot="1" x14ac:dyDescent="0.45">
      <c r="B507" s="7"/>
      <c r="M507" s="5"/>
      <c r="N507" s="7"/>
      <c r="R507" s="5"/>
    </row>
    <row r="508" spans="2:18" ht="16.5" thickBot="1" x14ac:dyDescent="0.45">
      <c r="B508" s="7"/>
      <c r="H508" s="6" t="s">
        <v>51</v>
      </c>
      <c r="I508" s="52">
        <f>MIN(D213*SUM(I444:I473),2)+MIN(SUM(I477:I506),1)</f>
        <v>0</v>
      </c>
      <c r="M508" s="5"/>
      <c r="N508" s="7"/>
      <c r="R508" s="5"/>
    </row>
    <row r="509" spans="2:18" x14ac:dyDescent="0.4">
      <c r="B509" s="7"/>
      <c r="M509" s="5"/>
      <c r="N509" s="7"/>
      <c r="R509" s="5"/>
    </row>
    <row r="510" spans="2:18" x14ac:dyDescent="0.4">
      <c r="B510" s="7" t="s">
        <v>50</v>
      </c>
      <c r="C510" t="s">
        <v>49</v>
      </c>
      <c r="M510" s="5"/>
      <c r="N510" s="7"/>
      <c r="R510" s="5"/>
    </row>
    <row r="511" spans="2:18" x14ac:dyDescent="0.4">
      <c r="B511" s="7"/>
      <c r="C511" s="13" t="s">
        <v>20</v>
      </c>
      <c r="D511" s="13" t="s">
        <v>19</v>
      </c>
      <c r="E511" s="13" t="s">
        <v>18</v>
      </c>
      <c r="F511" s="13" t="s">
        <v>9</v>
      </c>
      <c r="M511" s="5"/>
      <c r="N511" s="7"/>
      <c r="O511" s="13" t="s">
        <v>125</v>
      </c>
      <c r="P511" s="13" t="s">
        <v>126</v>
      </c>
      <c r="Q511" s="13" t="s">
        <v>196</v>
      </c>
      <c r="R511" s="5"/>
    </row>
    <row r="512" spans="2:18" x14ac:dyDescent="0.4">
      <c r="B512" s="7"/>
      <c r="C512" s="42"/>
      <c r="D512" s="42"/>
      <c r="E512" s="50"/>
      <c r="F512" s="45"/>
      <c r="M512" s="5"/>
      <c r="N512" s="7"/>
      <c r="O512" s="42"/>
      <c r="P512" s="42"/>
      <c r="Q512" s="45"/>
      <c r="R512" s="5"/>
    </row>
    <row r="513" spans="2:18" x14ac:dyDescent="0.4">
      <c r="B513" s="7"/>
      <c r="C513" s="42"/>
      <c r="D513" s="42"/>
      <c r="E513" s="50"/>
      <c r="F513" s="45"/>
      <c r="M513" s="5"/>
      <c r="N513" s="7"/>
      <c r="O513" s="42"/>
      <c r="P513" s="42"/>
      <c r="Q513" s="45"/>
      <c r="R513" s="5"/>
    </row>
    <row r="514" spans="2:18" x14ac:dyDescent="0.4">
      <c r="B514" s="7"/>
      <c r="C514" s="42"/>
      <c r="D514" s="42"/>
      <c r="E514" s="50"/>
      <c r="F514" s="45"/>
      <c r="M514" s="5"/>
      <c r="N514" s="7"/>
      <c r="O514" s="42"/>
      <c r="P514" s="42"/>
      <c r="Q514" s="45"/>
      <c r="R514" s="5"/>
    </row>
    <row r="515" spans="2:18" x14ac:dyDescent="0.4">
      <c r="B515" s="7"/>
      <c r="C515" s="42"/>
      <c r="D515" s="42"/>
      <c r="E515" s="50"/>
      <c r="F515" s="45"/>
      <c r="M515" s="5"/>
      <c r="N515" s="7"/>
      <c r="O515" s="42"/>
      <c r="P515" s="42"/>
      <c r="Q515" s="45"/>
      <c r="R515" s="5"/>
    </row>
    <row r="516" spans="2:18" x14ac:dyDescent="0.4">
      <c r="B516" s="7"/>
      <c r="C516" s="42"/>
      <c r="D516" s="42"/>
      <c r="E516" s="50"/>
      <c r="F516" s="45"/>
      <c r="M516" s="5"/>
      <c r="N516" s="7"/>
      <c r="O516" s="42"/>
      <c r="P516" s="42"/>
      <c r="Q516" s="45"/>
      <c r="R516" s="5"/>
    </row>
    <row r="517" spans="2:18" x14ac:dyDescent="0.4">
      <c r="B517" s="7"/>
      <c r="C517" s="42"/>
      <c r="D517" s="42"/>
      <c r="E517" s="50"/>
      <c r="F517" s="45"/>
      <c r="M517" s="5"/>
      <c r="N517" s="7"/>
      <c r="O517" s="42"/>
      <c r="P517" s="42"/>
      <c r="Q517" s="45"/>
      <c r="R517" s="5"/>
    </row>
    <row r="518" spans="2:18" x14ac:dyDescent="0.4">
      <c r="B518" s="7"/>
      <c r="C518" s="42"/>
      <c r="D518" s="42"/>
      <c r="E518" s="50"/>
      <c r="F518" s="45"/>
      <c r="M518" s="5"/>
      <c r="N518" s="7"/>
      <c r="O518" s="42"/>
      <c r="P518" s="42"/>
      <c r="Q518" s="45"/>
      <c r="R518" s="5"/>
    </row>
    <row r="519" spans="2:18" x14ac:dyDescent="0.4">
      <c r="B519" s="7"/>
      <c r="C519" s="42"/>
      <c r="D519" s="42"/>
      <c r="E519" s="50"/>
      <c r="F519" s="45"/>
      <c r="M519" s="5"/>
      <c r="N519" s="7"/>
      <c r="O519" s="42"/>
      <c r="P519" s="42"/>
      <c r="Q519" s="45"/>
      <c r="R519" s="5"/>
    </row>
    <row r="520" spans="2:18" x14ac:dyDescent="0.4">
      <c r="B520" s="7"/>
      <c r="C520" s="42"/>
      <c r="D520" s="42"/>
      <c r="E520" s="50"/>
      <c r="F520" s="45"/>
      <c r="M520" s="5"/>
      <c r="N520" s="7"/>
      <c r="O520" s="42"/>
      <c r="P520" s="42"/>
      <c r="Q520" s="45"/>
      <c r="R520" s="5"/>
    </row>
    <row r="521" spans="2:18" x14ac:dyDescent="0.4">
      <c r="B521" s="7"/>
      <c r="C521" s="42"/>
      <c r="D521" s="42"/>
      <c r="E521" s="50"/>
      <c r="F521" s="45"/>
      <c r="M521" s="5"/>
      <c r="N521" s="7"/>
      <c r="O521" s="42"/>
      <c r="P521" s="42"/>
      <c r="Q521" s="45"/>
      <c r="R521" s="5"/>
    </row>
    <row r="522" spans="2:18" x14ac:dyDescent="0.4">
      <c r="B522" s="7"/>
      <c r="C522" s="42"/>
      <c r="D522" s="42"/>
      <c r="E522" s="50"/>
      <c r="F522" s="45"/>
      <c r="M522" s="5"/>
      <c r="N522" s="7"/>
      <c r="O522" s="42"/>
      <c r="P522" s="42"/>
      <c r="Q522" s="45"/>
      <c r="R522" s="5"/>
    </row>
    <row r="523" spans="2:18" x14ac:dyDescent="0.4">
      <c r="B523" s="7"/>
      <c r="C523" s="42"/>
      <c r="D523" s="42"/>
      <c r="E523" s="50"/>
      <c r="F523" s="45"/>
      <c r="M523" s="5"/>
      <c r="N523" s="7"/>
      <c r="O523" s="42"/>
      <c r="P523" s="42"/>
      <c r="Q523" s="45"/>
      <c r="R523" s="5"/>
    </row>
    <row r="524" spans="2:18" x14ac:dyDescent="0.4">
      <c r="B524" s="7"/>
      <c r="C524" s="42"/>
      <c r="D524" s="42"/>
      <c r="E524" s="50"/>
      <c r="F524" s="45"/>
      <c r="M524" s="5"/>
      <c r="N524" s="7"/>
      <c r="O524" s="42"/>
      <c r="P524" s="42"/>
      <c r="Q524" s="45"/>
      <c r="R524" s="5"/>
    </row>
    <row r="525" spans="2:18" x14ac:dyDescent="0.4">
      <c r="B525" s="7"/>
      <c r="C525" s="42"/>
      <c r="D525" s="42"/>
      <c r="E525" s="50"/>
      <c r="F525" s="45"/>
      <c r="M525" s="5"/>
      <c r="N525" s="7"/>
      <c r="O525" s="42"/>
      <c r="P525" s="42"/>
      <c r="Q525" s="45"/>
      <c r="R525" s="5"/>
    </row>
    <row r="526" spans="2:18" x14ac:dyDescent="0.4">
      <c r="B526" s="7"/>
      <c r="C526" s="42"/>
      <c r="D526" s="42"/>
      <c r="E526" s="50"/>
      <c r="F526" s="45"/>
      <c r="M526" s="5"/>
      <c r="N526" s="7"/>
      <c r="O526" s="42"/>
      <c r="P526" s="42"/>
      <c r="Q526" s="45"/>
      <c r="R526" s="5"/>
    </row>
    <row r="527" spans="2:18" x14ac:dyDescent="0.4">
      <c r="B527" s="7"/>
      <c r="C527" s="42"/>
      <c r="D527" s="42"/>
      <c r="E527" s="50"/>
      <c r="F527" s="45"/>
      <c r="M527" s="5"/>
      <c r="N527" s="7"/>
      <c r="O527" s="42"/>
      <c r="P527" s="42"/>
      <c r="Q527" s="45"/>
      <c r="R527" s="5"/>
    </row>
    <row r="528" spans="2:18" x14ac:dyDescent="0.4">
      <c r="B528" s="7"/>
      <c r="C528" s="42"/>
      <c r="D528" s="42"/>
      <c r="E528" s="50"/>
      <c r="F528" s="45"/>
      <c r="M528" s="5"/>
      <c r="N528" s="7"/>
      <c r="O528" s="42"/>
      <c r="P528" s="42"/>
      <c r="Q528" s="45"/>
      <c r="R528" s="5"/>
    </row>
    <row r="529" spans="2:18" x14ac:dyDescent="0.4">
      <c r="B529" s="7"/>
      <c r="C529" s="42"/>
      <c r="D529" s="42"/>
      <c r="E529" s="50"/>
      <c r="F529" s="45"/>
      <c r="M529" s="5"/>
      <c r="N529" s="7"/>
      <c r="O529" s="42"/>
      <c r="P529" s="42"/>
      <c r="Q529" s="45"/>
      <c r="R529" s="5"/>
    </row>
    <row r="530" spans="2:18" x14ac:dyDescent="0.4">
      <c r="B530" s="7"/>
      <c r="C530" s="42"/>
      <c r="D530" s="42"/>
      <c r="E530" s="50"/>
      <c r="F530" s="45"/>
      <c r="M530" s="5"/>
      <c r="N530" s="7"/>
      <c r="O530" s="42"/>
      <c r="P530" s="42"/>
      <c r="Q530" s="45"/>
      <c r="R530" s="5"/>
    </row>
    <row r="531" spans="2:18" x14ac:dyDescent="0.4">
      <c r="B531" s="7"/>
      <c r="C531" s="42"/>
      <c r="D531" s="42"/>
      <c r="E531" s="50"/>
      <c r="F531" s="45"/>
      <c r="M531" s="5"/>
      <c r="N531" s="7"/>
      <c r="O531" s="42"/>
      <c r="P531" s="42"/>
      <c r="Q531" s="45"/>
      <c r="R531" s="5"/>
    </row>
    <row r="532" spans="2:18" x14ac:dyDescent="0.4">
      <c r="B532" s="7"/>
      <c r="C532" s="42"/>
      <c r="D532" s="42"/>
      <c r="E532" s="50"/>
      <c r="F532" s="45"/>
      <c r="M532" s="5"/>
      <c r="N532" s="7"/>
      <c r="O532" s="42"/>
      <c r="P532" s="42"/>
      <c r="Q532" s="45"/>
      <c r="R532" s="5"/>
    </row>
    <row r="533" spans="2:18" x14ac:dyDescent="0.4">
      <c r="B533" s="7"/>
      <c r="C533" s="42"/>
      <c r="D533" s="42"/>
      <c r="E533" s="50"/>
      <c r="F533" s="45"/>
      <c r="M533" s="5"/>
      <c r="N533" s="7"/>
      <c r="O533" s="42"/>
      <c r="P533" s="42"/>
      <c r="Q533" s="45"/>
      <c r="R533" s="5"/>
    </row>
    <row r="534" spans="2:18" x14ac:dyDescent="0.4">
      <c r="B534" s="7"/>
      <c r="C534" s="42"/>
      <c r="D534" s="42"/>
      <c r="E534" s="50"/>
      <c r="F534" s="45"/>
      <c r="M534" s="5"/>
      <c r="N534" s="7"/>
      <c r="O534" s="42"/>
      <c r="P534" s="42"/>
      <c r="Q534" s="45"/>
      <c r="R534" s="5"/>
    </row>
    <row r="535" spans="2:18" x14ac:dyDescent="0.4">
      <c r="B535" s="7"/>
      <c r="C535" s="42"/>
      <c r="D535" s="42"/>
      <c r="E535" s="50"/>
      <c r="F535" s="45"/>
      <c r="M535" s="5"/>
      <c r="N535" s="7"/>
      <c r="O535" s="42"/>
      <c r="P535" s="42"/>
      <c r="Q535" s="45"/>
      <c r="R535" s="5"/>
    </row>
    <row r="536" spans="2:18" x14ac:dyDescent="0.4">
      <c r="B536" s="7"/>
      <c r="C536" s="42"/>
      <c r="D536" s="42"/>
      <c r="E536" s="50"/>
      <c r="F536" s="45"/>
      <c r="M536" s="5"/>
      <c r="N536" s="7"/>
      <c r="O536" s="42"/>
      <c r="P536" s="42"/>
      <c r="Q536" s="45"/>
      <c r="R536" s="5"/>
    </row>
    <row r="537" spans="2:18" x14ac:dyDescent="0.4">
      <c r="B537" s="7"/>
      <c r="C537" s="42"/>
      <c r="D537" s="42"/>
      <c r="E537" s="50"/>
      <c r="F537" s="45"/>
      <c r="M537" s="5"/>
      <c r="N537" s="7"/>
      <c r="O537" s="42"/>
      <c r="P537" s="42"/>
      <c r="Q537" s="45"/>
      <c r="R537" s="5"/>
    </row>
    <row r="538" spans="2:18" x14ac:dyDescent="0.4">
      <c r="B538" s="7"/>
      <c r="C538" s="42"/>
      <c r="D538" s="42"/>
      <c r="E538" s="50"/>
      <c r="F538" s="45"/>
      <c r="M538" s="5"/>
      <c r="N538" s="7"/>
      <c r="O538" s="42"/>
      <c r="P538" s="42"/>
      <c r="Q538" s="45"/>
      <c r="R538" s="5"/>
    </row>
    <row r="539" spans="2:18" x14ac:dyDescent="0.4">
      <c r="B539" s="7"/>
      <c r="C539" s="42"/>
      <c r="D539" s="42"/>
      <c r="E539" s="50"/>
      <c r="F539" s="45"/>
      <c r="M539" s="5"/>
      <c r="N539" s="7"/>
      <c r="O539" s="42"/>
      <c r="P539" s="42"/>
      <c r="Q539" s="45"/>
      <c r="R539" s="5"/>
    </row>
    <row r="540" spans="2:18" x14ac:dyDescent="0.4">
      <c r="B540" s="7"/>
      <c r="C540" s="42"/>
      <c r="D540" s="42"/>
      <c r="E540" s="50"/>
      <c r="F540" s="45"/>
      <c r="M540" s="5"/>
      <c r="N540" s="7"/>
      <c r="O540" s="42"/>
      <c r="P540" s="42"/>
      <c r="Q540" s="45"/>
      <c r="R540" s="5"/>
    </row>
    <row r="541" spans="2:18" x14ac:dyDescent="0.4">
      <c r="B541" s="7"/>
      <c r="C541" s="42"/>
      <c r="D541" s="42"/>
      <c r="E541" s="50"/>
      <c r="F541" s="45"/>
      <c r="M541" s="5"/>
      <c r="N541" s="7"/>
      <c r="O541" s="42"/>
      <c r="P541" s="42"/>
      <c r="Q541" s="45"/>
      <c r="R541" s="5"/>
    </row>
    <row r="542" spans="2:18" x14ac:dyDescent="0.4">
      <c r="B542" s="7"/>
      <c r="C542" s="42"/>
      <c r="D542" s="42"/>
      <c r="E542" s="50"/>
      <c r="F542" s="45"/>
      <c r="M542" s="5"/>
      <c r="N542" s="7"/>
      <c r="O542" s="42"/>
      <c r="P542" s="42"/>
      <c r="Q542" s="45"/>
      <c r="R542" s="5"/>
    </row>
    <row r="543" spans="2:18" x14ac:dyDescent="0.4">
      <c r="B543" s="7"/>
      <c r="C543" s="42"/>
      <c r="D543" s="42"/>
      <c r="E543" s="50"/>
      <c r="F543" s="45"/>
      <c r="M543" s="5"/>
      <c r="N543" s="7"/>
      <c r="O543" s="42"/>
      <c r="P543" s="42"/>
      <c r="Q543" s="45"/>
      <c r="R543" s="5"/>
    </row>
    <row r="544" spans="2:18" x14ac:dyDescent="0.4">
      <c r="B544" s="7"/>
      <c r="C544" s="42"/>
      <c r="D544" s="42"/>
      <c r="E544" s="50"/>
      <c r="F544" s="45"/>
      <c r="M544" s="5"/>
      <c r="N544" s="7"/>
      <c r="O544" s="42"/>
      <c r="P544" s="42"/>
      <c r="Q544" s="45"/>
      <c r="R544" s="5"/>
    </row>
    <row r="545" spans="2:18" x14ac:dyDescent="0.4">
      <c r="B545" s="7"/>
      <c r="C545" s="42"/>
      <c r="D545" s="42"/>
      <c r="E545" s="50"/>
      <c r="F545" s="45"/>
      <c r="M545" s="5"/>
      <c r="N545" s="7"/>
      <c r="O545" s="42"/>
      <c r="P545" s="42"/>
      <c r="Q545" s="45"/>
      <c r="R545" s="5"/>
    </row>
    <row r="546" spans="2:18" x14ac:dyDescent="0.4">
      <c r="B546" s="7"/>
      <c r="C546" s="42"/>
      <c r="D546" s="42"/>
      <c r="E546" s="50"/>
      <c r="F546" s="45"/>
      <c r="M546" s="5"/>
      <c r="N546" s="7"/>
      <c r="O546" s="42"/>
      <c r="P546" s="42"/>
      <c r="Q546" s="45"/>
      <c r="R546" s="5"/>
    </row>
    <row r="547" spans="2:18" x14ac:dyDescent="0.4">
      <c r="B547" s="7"/>
      <c r="C547" s="42"/>
      <c r="D547" s="42"/>
      <c r="E547" s="50"/>
      <c r="F547" s="45"/>
      <c r="M547" s="5"/>
      <c r="N547" s="7"/>
      <c r="O547" s="42"/>
      <c r="P547" s="42"/>
      <c r="Q547" s="45"/>
      <c r="R547" s="5"/>
    </row>
    <row r="548" spans="2:18" x14ac:dyDescent="0.4">
      <c r="B548" s="7"/>
      <c r="C548" s="42"/>
      <c r="D548" s="42"/>
      <c r="E548" s="50"/>
      <c r="F548" s="45"/>
      <c r="M548" s="5"/>
      <c r="N548" s="7"/>
      <c r="O548" s="42"/>
      <c r="P548" s="42"/>
      <c r="Q548" s="45"/>
      <c r="R548" s="5"/>
    </row>
    <row r="549" spans="2:18" x14ac:dyDescent="0.4">
      <c r="B549" s="7"/>
      <c r="C549" s="42"/>
      <c r="D549" s="42"/>
      <c r="E549" s="50"/>
      <c r="F549" s="45"/>
      <c r="M549" s="5"/>
      <c r="N549" s="7"/>
      <c r="O549" s="42"/>
      <c r="P549" s="42"/>
      <c r="Q549" s="45"/>
      <c r="R549" s="5"/>
    </row>
    <row r="550" spans="2:18" x14ac:dyDescent="0.4">
      <c r="B550" s="7"/>
      <c r="C550" s="42"/>
      <c r="D550" s="42"/>
      <c r="E550" s="50"/>
      <c r="F550" s="45"/>
      <c r="M550" s="5"/>
      <c r="N550" s="7"/>
      <c r="O550" s="42"/>
      <c r="P550" s="42"/>
      <c r="Q550" s="45"/>
      <c r="R550" s="5"/>
    </row>
    <row r="551" spans="2:18" x14ac:dyDescent="0.4">
      <c r="B551" s="7"/>
      <c r="C551" s="42"/>
      <c r="D551" s="42"/>
      <c r="E551" s="50"/>
      <c r="F551" s="45"/>
      <c r="M551" s="5"/>
      <c r="N551" s="7"/>
      <c r="O551" s="42"/>
      <c r="P551" s="42"/>
      <c r="Q551" s="45"/>
      <c r="R551" s="5"/>
    </row>
    <row r="552" spans="2:18" ht="16.5" thickBot="1" x14ac:dyDescent="0.45">
      <c r="B552" s="7"/>
      <c r="C552" s="42"/>
      <c r="D552" s="42"/>
      <c r="E552" s="50"/>
      <c r="F552" s="47"/>
      <c r="M552" s="5"/>
      <c r="N552" s="7"/>
      <c r="O552" s="42"/>
      <c r="P552" s="42"/>
      <c r="Q552" s="45"/>
      <c r="R552" s="5"/>
    </row>
    <row r="553" spans="2:18" ht="16.5" thickBot="1" x14ac:dyDescent="0.45">
      <c r="B553" s="7"/>
      <c r="E553" s="6" t="s">
        <v>48</v>
      </c>
      <c r="F553" s="52">
        <f>+MIN(1,D213*SUM(F512:F552))</f>
        <v>0</v>
      </c>
      <c r="M553" s="5"/>
      <c r="N553" s="7"/>
      <c r="R553" s="5"/>
    </row>
    <row r="554" spans="2:18" ht="16.5" thickBot="1" x14ac:dyDescent="0.45">
      <c r="B554" s="4"/>
      <c r="C554" s="3"/>
      <c r="D554" s="3"/>
      <c r="E554" s="3"/>
      <c r="F554" s="3"/>
      <c r="G554" s="3"/>
      <c r="H554" s="3"/>
      <c r="I554" s="3"/>
      <c r="J554" s="3"/>
      <c r="K554" s="3"/>
      <c r="L554" s="3"/>
      <c r="M554" s="2"/>
      <c r="N554" s="4"/>
      <c r="O554" s="3"/>
      <c r="P554" s="3"/>
      <c r="Q554" s="3"/>
      <c r="R554" s="2"/>
    </row>
    <row r="556" spans="2:18" ht="16.5" thickBot="1" x14ac:dyDescent="0.45"/>
    <row r="557" spans="2:18" x14ac:dyDescent="0.4">
      <c r="B557" s="12" t="s">
        <v>47</v>
      </c>
      <c r="C557" s="11"/>
      <c r="D557" s="11"/>
      <c r="E557" s="11"/>
      <c r="F557" s="11"/>
      <c r="G557" s="11"/>
      <c r="H557" s="11"/>
      <c r="I557" s="11"/>
      <c r="J557" s="11"/>
      <c r="K557" s="11"/>
      <c r="L557" s="11"/>
      <c r="M557" s="10"/>
      <c r="N557" s="101" t="s">
        <v>124</v>
      </c>
      <c r="O557" s="102"/>
      <c r="P557" s="102"/>
      <c r="Q557" s="102"/>
      <c r="R557" s="103"/>
    </row>
    <row r="558" spans="2:18" x14ac:dyDescent="0.4">
      <c r="B558" s="14"/>
      <c r="M558" s="5"/>
      <c r="N558" s="7"/>
      <c r="R558" s="5"/>
    </row>
    <row r="559" spans="2:18" x14ac:dyDescent="0.4">
      <c r="B559" s="7" t="s">
        <v>46</v>
      </c>
      <c r="C559" s="13" t="s">
        <v>201</v>
      </c>
      <c r="D559" s="13" t="s">
        <v>44</v>
      </c>
      <c r="E559" s="13" t="s">
        <v>12</v>
      </c>
      <c r="F559" s="13" t="s">
        <v>11</v>
      </c>
      <c r="G559" s="13" t="s">
        <v>10</v>
      </c>
      <c r="H559" s="13" t="s">
        <v>9</v>
      </c>
      <c r="M559" s="5"/>
      <c r="N559" s="7"/>
      <c r="O559" s="13" t="s">
        <v>125</v>
      </c>
      <c r="P559" s="13" t="s">
        <v>126</v>
      </c>
      <c r="Q559" s="13" t="s">
        <v>196</v>
      </c>
      <c r="R559" s="5"/>
    </row>
    <row r="560" spans="2:18" x14ac:dyDescent="0.4">
      <c r="B560" s="7"/>
      <c r="C560" s="42"/>
      <c r="D560" s="42"/>
      <c r="E560" s="46"/>
      <c r="F560" s="46"/>
      <c r="G560" s="51">
        <f>+DATEDIF(E560,F560+1,"m")</f>
        <v>0</v>
      </c>
      <c r="H560" s="45"/>
      <c r="M560" s="5"/>
      <c r="N560" s="7"/>
      <c r="O560" s="42"/>
      <c r="P560" s="42"/>
      <c r="Q560" s="45"/>
      <c r="R560" s="5"/>
    </row>
    <row r="561" spans="2:18" x14ac:dyDescent="0.4">
      <c r="B561" s="7"/>
      <c r="C561" s="42"/>
      <c r="D561" s="42"/>
      <c r="E561" s="46"/>
      <c r="F561" s="46"/>
      <c r="G561" s="51">
        <f t="shared" ref="G561:G595" si="49">+DATEDIF(E561,F561+1,"m")</f>
        <v>0</v>
      </c>
      <c r="H561" s="45"/>
      <c r="M561" s="5"/>
      <c r="N561" s="7"/>
      <c r="O561" s="42"/>
      <c r="P561" s="42"/>
      <c r="Q561" s="45"/>
      <c r="R561" s="5"/>
    </row>
    <row r="562" spans="2:18" x14ac:dyDescent="0.4">
      <c r="B562" s="7"/>
      <c r="C562" s="42"/>
      <c r="D562" s="42"/>
      <c r="E562" s="46"/>
      <c r="F562" s="46"/>
      <c r="G562" s="51">
        <f t="shared" si="49"/>
        <v>0</v>
      </c>
      <c r="H562" s="45"/>
      <c r="M562" s="5"/>
      <c r="N562" s="7"/>
      <c r="O562" s="42"/>
      <c r="P562" s="42"/>
      <c r="Q562" s="45"/>
      <c r="R562" s="5"/>
    </row>
    <row r="563" spans="2:18" x14ac:dyDescent="0.4">
      <c r="B563" s="7"/>
      <c r="C563" s="42"/>
      <c r="D563" s="42"/>
      <c r="E563" s="46"/>
      <c r="F563" s="46"/>
      <c r="G563" s="51">
        <f t="shared" si="49"/>
        <v>0</v>
      </c>
      <c r="H563" s="45"/>
      <c r="M563" s="5"/>
      <c r="N563" s="7"/>
      <c r="O563" s="42"/>
      <c r="P563" s="42"/>
      <c r="Q563" s="45"/>
      <c r="R563" s="5"/>
    </row>
    <row r="564" spans="2:18" x14ac:dyDescent="0.4">
      <c r="B564" s="7"/>
      <c r="C564" s="42"/>
      <c r="D564" s="42"/>
      <c r="E564" s="46"/>
      <c r="F564" s="46"/>
      <c r="G564" s="51">
        <f t="shared" si="49"/>
        <v>0</v>
      </c>
      <c r="H564" s="45"/>
      <c r="M564" s="5"/>
      <c r="N564" s="7"/>
      <c r="O564" s="42"/>
      <c r="P564" s="42"/>
      <c r="Q564" s="45"/>
      <c r="R564" s="5"/>
    </row>
    <row r="565" spans="2:18" x14ac:dyDescent="0.4">
      <c r="B565" s="7"/>
      <c r="C565" s="42"/>
      <c r="D565" s="42"/>
      <c r="E565" s="46"/>
      <c r="F565" s="46"/>
      <c r="G565" s="51">
        <f t="shared" si="49"/>
        <v>0</v>
      </c>
      <c r="H565" s="45"/>
      <c r="M565" s="5"/>
      <c r="N565" s="7"/>
      <c r="O565" s="42"/>
      <c r="P565" s="42"/>
      <c r="Q565" s="45"/>
      <c r="R565" s="5"/>
    </row>
    <row r="566" spans="2:18" x14ac:dyDescent="0.4">
      <c r="B566" s="7"/>
      <c r="C566" s="42"/>
      <c r="D566" s="42"/>
      <c r="E566" s="46"/>
      <c r="F566" s="46"/>
      <c r="G566" s="51">
        <f t="shared" si="49"/>
        <v>0</v>
      </c>
      <c r="H566" s="45"/>
      <c r="M566" s="5"/>
      <c r="N566" s="7"/>
      <c r="O566" s="42"/>
      <c r="P566" s="42"/>
      <c r="Q566" s="45"/>
      <c r="R566" s="5"/>
    </row>
    <row r="567" spans="2:18" x14ac:dyDescent="0.4">
      <c r="B567" s="7"/>
      <c r="C567" s="42"/>
      <c r="D567" s="42"/>
      <c r="E567" s="46"/>
      <c r="F567" s="46"/>
      <c r="G567" s="51">
        <f t="shared" si="49"/>
        <v>0</v>
      </c>
      <c r="H567" s="45"/>
      <c r="M567" s="5"/>
      <c r="N567" s="7"/>
      <c r="O567" s="42"/>
      <c r="P567" s="42"/>
      <c r="Q567" s="45"/>
      <c r="R567" s="5"/>
    </row>
    <row r="568" spans="2:18" x14ac:dyDescent="0.4">
      <c r="B568" s="7"/>
      <c r="C568" s="42"/>
      <c r="D568" s="42"/>
      <c r="E568" s="46"/>
      <c r="F568" s="46"/>
      <c r="G568" s="51">
        <f t="shared" si="49"/>
        <v>0</v>
      </c>
      <c r="H568" s="45"/>
      <c r="M568" s="5"/>
      <c r="N568" s="7"/>
      <c r="O568" s="42"/>
      <c r="P568" s="42"/>
      <c r="Q568" s="45"/>
      <c r="R568" s="5"/>
    </row>
    <row r="569" spans="2:18" x14ac:dyDescent="0.4">
      <c r="B569" s="7"/>
      <c r="C569" s="42"/>
      <c r="D569" s="42"/>
      <c r="E569" s="46"/>
      <c r="F569" s="46"/>
      <c r="G569" s="51">
        <f t="shared" si="49"/>
        <v>0</v>
      </c>
      <c r="H569" s="45"/>
      <c r="M569" s="5"/>
      <c r="N569" s="7"/>
      <c r="O569" s="42"/>
      <c r="P569" s="42"/>
      <c r="Q569" s="45"/>
      <c r="R569" s="5"/>
    </row>
    <row r="570" spans="2:18" x14ac:dyDescent="0.4">
      <c r="B570" s="7"/>
      <c r="C570" s="42"/>
      <c r="D570" s="42"/>
      <c r="E570" s="46"/>
      <c r="F570" s="46"/>
      <c r="G570" s="51">
        <f t="shared" si="49"/>
        <v>0</v>
      </c>
      <c r="H570" s="45"/>
      <c r="M570" s="5"/>
      <c r="N570" s="7"/>
      <c r="O570" s="42"/>
      <c r="P570" s="42"/>
      <c r="Q570" s="45"/>
      <c r="R570" s="5"/>
    </row>
    <row r="571" spans="2:18" x14ac:dyDescent="0.4">
      <c r="B571" s="7"/>
      <c r="C571" s="42"/>
      <c r="D571" s="42"/>
      <c r="E571" s="46"/>
      <c r="F571" s="46"/>
      <c r="G571" s="51">
        <f t="shared" si="49"/>
        <v>0</v>
      </c>
      <c r="H571" s="45"/>
      <c r="M571" s="5"/>
      <c r="N571" s="7"/>
      <c r="O571" s="42"/>
      <c r="P571" s="42"/>
      <c r="Q571" s="45"/>
      <c r="R571" s="5"/>
    </row>
    <row r="572" spans="2:18" x14ac:dyDescent="0.4">
      <c r="B572" s="7"/>
      <c r="C572" s="42"/>
      <c r="D572" s="42"/>
      <c r="E572" s="46"/>
      <c r="F572" s="46"/>
      <c r="G572" s="51">
        <f t="shared" si="49"/>
        <v>0</v>
      </c>
      <c r="H572" s="45"/>
      <c r="M572" s="5"/>
      <c r="N572" s="7"/>
      <c r="O572" s="42"/>
      <c r="P572" s="42"/>
      <c r="Q572" s="45"/>
      <c r="R572" s="5"/>
    </row>
    <row r="573" spans="2:18" x14ac:dyDescent="0.4">
      <c r="B573" s="7"/>
      <c r="C573" s="42"/>
      <c r="D573" s="42"/>
      <c r="E573" s="46"/>
      <c r="F573" s="46"/>
      <c r="G573" s="51">
        <f t="shared" si="49"/>
        <v>0</v>
      </c>
      <c r="H573" s="45"/>
      <c r="M573" s="5"/>
      <c r="N573" s="7"/>
      <c r="O573" s="42"/>
      <c r="P573" s="42"/>
      <c r="Q573" s="45"/>
      <c r="R573" s="5"/>
    </row>
    <row r="574" spans="2:18" x14ac:dyDescent="0.4">
      <c r="B574" s="7"/>
      <c r="C574" s="42"/>
      <c r="D574" s="42"/>
      <c r="E574" s="46"/>
      <c r="F574" s="46"/>
      <c r="G574" s="51">
        <f t="shared" si="49"/>
        <v>0</v>
      </c>
      <c r="H574" s="45"/>
      <c r="M574" s="5"/>
      <c r="N574" s="7"/>
      <c r="O574" s="42"/>
      <c r="P574" s="42"/>
      <c r="Q574" s="45"/>
      <c r="R574" s="5"/>
    </row>
    <row r="575" spans="2:18" x14ac:dyDescent="0.4">
      <c r="B575" s="7"/>
      <c r="C575" s="42"/>
      <c r="D575" s="42"/>
      <c r="E575" s="46"/>
      <c r="F575" s="46"/>
      <c r="G575" s="51">
        <f t="shared" si="49"/>
        <v>0</v>
      </c>
      <c r="H575" s="45"/>
      <c r="M575" s="5"/>
      <c r="N575" s="7"/>
      <c r="O575" s="42"/>
      <c r="P575" s="42"/>
      <c r="Q575" s="45"/>
      <c r="R575" s="5"/>
    </row>
    <row r="576" spans="2:18" x14ac:dyDescent="0.4">
      <c r="B576" s="7"/>
      <c r="C576" s="42"/>
      <c r="D576" s="42"/>
      <c r="E576" s="46"/>
      <c r="F576" s="46"/>
      <c r="G576" s="51">
        <f t="shared" si="49"/>
        <v>0</v>
      </c>
      <c r="H576" s="45"/>
      <c r="M576" s="5"/>
      <c r="N576" s="7"/>
      <c r="O576" s="42"/>
      <c r="P576" s="42"/>
      <c r="Q576" s="45"/>
      <c r="R576" s="5"/>
    </row>
    <row r="577" spans="2:18" x14ac:dyDescent="0.4">
      <c r="B577" s="7"/>
      <c r="C577" s="42"/>
      <c r="D577" s="42"/>
      <c r="E577" s="46"/>
      <c r="F577" s="46"/>
      <c r="G577" s="51">
        <f t="shared" si="49"/>
        <v>0</v>
      </c>
      <c r="H577" s="45"/>
      <c r="M577" s="5"/>
      <c r="N577" s="7"/>
      <c r="O577" s="42"/>
      <c r="P577" s="42"/>
      <c r="Q577" s="45"/>
      <c r="R577" s="5"/>
    </row>
    <row r="578" spans="2:18" x14ac:dyDescent="0.4">
      <c r="B578" s="7"/>
      <c r="C578" s="42"/>
      <c r="D578" s="42"/>
      <c r="E578" s="46"/>
      <c r="F578" s="46"/>
      <c r="G578" s="51">
        <f t="shared" si="49"/>
        <v>0</v>
      </c>
      <c r="H578" s="45"/>
      <c r="M578" s="5"/>
      <c r="N578" s="7"/>
      <c r="O578" s="42"/>
      <c r="P578" s="42"/>
      <c r="Q578" s="45"/>
      <c r="R578" s="5"/>
    </row>
    <row r="579" spans="2:18" x14ac:dyDescent="0.4">
      <c r="B579" s="7"/>
      <c r="C579" s="42"/>
      <c r="D579" s="42"/>
      <c r="E579" s="46"/>
      <c r="F579" s="46"/>
      <c r="G579" s="51">
        <f t="shared" si="49"/>
        <v>0</v>
      </c>
      <c r="H579" s="45"/>
      <c r="M579" s="5"/>
      <c r="N579" s="7"/>
      <c r="O579" s="42"/>
      <c r="P579" s="42"/>
      <c r="Q579" s="45"/>
      <c r="R579" s="5"/>
    </row>
    <row r="580" spans="2:18" x14ac:dyDescent="0.4">
      <c r="B580" s="7"/>
      <c r="C580" s="42"/>
      <c r="D580" s="42"/>
      <c r="E580" s="46"/>
      <c r="F580" s="46"/>
      <c r="G580" s="51">
        <f t="shared" si="49"/>
        <v>0</v>
      </c>
      <c r="H580" s="45"/>
      <c r="M580" s="5"/>
      <c r="N580" s="7"/>
      <c r="O580" s="42"/>
      <c r="P580" s="42"/>
      <c r="Q580" s="45"/>
      <c r="R580" s="5"/>
    </row>
    <row r="581" spans="2:18" x14ac:dyDescent="0.4">
      <c r="B581" s="7"/>
      <c r="C581" s="42"/>
      <c r="D581" s="42"/>
      <c r="E581" s="46"/>
      <c r="F581" s="46"/>
      <c r="G581" s="51">
        <f t="shared" si="49"/>
        <v>0</v>
      </c>
      <c r="H581" s="45"/>
      <c r="M581" s="5"/>
      <c r="N581" s="7"/>
      <c r="O581" s="42"/>
      <c r="P581" s="42"/>
      <c r="Q581" s="45"/>
      <c r="R581" s="5"/>
    </row>
    <row r="582" spans="2:18" x14ac:dyDescent="0.4">
      <c r="B582" s="7"/>
      <c r="C582" s="42"/>
      <c r="D582" s="42"/>
      <c r="E582" s="46"/>
      <c r="F582" s="46"/>
      <c r="G582" s="51">
        <f t="shared" si="49"/>
        <v>0</v>
      </c>
      <c r="H582" s="45"/>
      <c r="M582" s="5"/>
      <c r="N582" s="7"/>
      <c r="O582" s="42"/>
      <c r="P582" s="42"/>
      <c r="Q582" s="45"/>
      <c r="R582" s="5"/>
    </row>
    <row r="583" spans="2:18" x14ac:dyDescent="0.4">
      <c r="B583" s="7"/>
      <c r="C583" s="42"/>
      <c r="D583" s="42"/>
      <c r="E583" s="46"/>
      <c r="F583" s="46"/>
      <c r="G583" s="51">
        <f t="shared" si="49"/>
        <v>0</v>
      </c>
      <c r="H583" s="45"/>
      <c r="M583" s="5"/>
      <c r="N583" s="7"/>
      <c r="O583" s="42"/>
      <c r="P583" s="42"/>
      <c r="Q583" s="45"/>
      <c r="R583" s="5"/>
    </row>
    <row r="584" spans="2:18" x14ac:dyDescent="0.4">
      <c r="B584" s="7"/>
      <c r="C584" s="42"/>
      <c r="D584" s="42"/>
      <c r="E584" s="46"/>
      <c r="F584" s="46"/>
      <c r="G584" s="51">
        <f t="shared" si="49"/>
        <v>0</v>
      </c>
      <c r="H584" s="45"/>
      <c r="M584" s="5"/>
      <c r="N584" s="7"/>
      <c r="O584" s="42"/>
      <c r="P584" s="42"/>
      <c r="Q584" s="45"/>
      <c r="R584" s="5"/>
    </row>
    <row r="585" spans="2:18" x14ac:dyDescent="0.4">
      <c r="B585" s="7"/>
      <c r="C585" s="42"/>
      <c r="D585" s="42"/>
      <c r="E585" s="46"/>
      <c r="F585" s="46"/>
      <c r="G585" s="51">
        <f t="shared" si="49"/>
        <v>0</v>
      </c>
      <c r="H585" s="45"/>
      <c r="M585" s="5"/>
      <c r="N585" s="7"/>
      <c r="O585" s="42"/>
      <c r="P585" s="42"/>
      <c r="Q585" s="45"/>
      <c r="R585" s="5"/>
    </row>
    <row r="586" spans="2:18" x14ac:dyDescent="0.4">
      <c r="B586" s="7"/>
      <c r="C586" s="42"/>
      <c r="D586" s="42"/>
      <c r="E586" s="46"/>
      <c r="F586" s="46"/>
      <c r="G586" s="51">
        <f t="shared" si="49"/>
        <v>0</v>
      </c>
      <c r="H586" s="45"/>
      <c r="M586" s="5"/>
      <c r="N586" s="7"/>
      <c r="O586" s="42"/>
      <c r="P586" s="42"/>
      <c r="Q586" s="45"/>
      <c r="R586" s="5"/>
    </row>
    <row r="587" spans="2:18" x14ac:dyDescent="0.4">
      <c r="B587" s="7"/>
      <c r="C587" s="42"/>
      <c r="D587" s="42"/>
      <c r="E587" s="46"/>
      <c r="F587" s="46"/>
      <c r="G587" s="51">
        <f t="shared" si="49"/>
        <v>0</v>
      </c>
      <c r="H587" s="45"/>
      <c r="M587" s="5"/>
      <c r="N587" s="7"/>
      <c r="O587" s="42"/>
      <c r="P587" s="42"/>
      <c r="Q587" s="45"/>
      <c r="R587" s="5"/>
    </row>
    <row r="588" spans="2:18" x14ac:dyDescent="0.4">
      <c r="B588" s="7"/>
      <c r="C588" s="42"/>
      <c r="D588" s="42"/>
      <c r="E588" s="46"/>
      <c r="F588" s="46"/>
      <c r="G588" s="51">
        <f t="shared" si="49"/>
        <v>0</v>
      </c>
      <c r="H588" s="45"/>
      <c r="M588" s="5"/>
      <c r="N588" s="7"/>
      <c r="O588" s="42"/>
      <c r="P588" s="42"/>
      <c r="Q588" s="45"/>
      <c r="R588" s="5"/>
    </row>
    <row r="589" spans="2:18" x14ac:dyDescent="0.4">
      <c r="B589" s="7"/>
      <c r="C589" s="42"/>
      <c r="D589" s="42"/>
      <c r="E589" s="46"/>
      <c r="F589" s="46"/>
      <c r="G589" s="51">
        <f t="shared" si="49"/>
        <v>0</v>
      </c>
      <c r="H589" s="45"/>
      <c r="M589" s="5"/>
      <c r="N589" s="7"/>
      <c r="O589" s="42"/>
      <c r="P589" s="42"/>
      <c r="Q589" s="45"/>
      <c r="R589" s="5"/>
    </row>
    <row r="590" spans="2:18" x14ac:dyDescent="0.4">
      <c r="B590" s="7"/>
      <c r="C590" s="42"/>
      <c r="D590" s="42"/>
      <c r="E590" s="46"/>
      <c r="F590" s="46"/>
      <c r="G590" s="51">
        <f t="shared" si="49"/>
        <v>0</v>
      </c>
      <c r="H590" s="45"/>
      <c r="M590" s="5"/>
      <c r="N590" s="7"/>
      <c r="O590" s="42"/>
      <c r="P590" s="42"/>
      <c r="Q590" s="45"/>
      <c r="R590" s="5"/>
    </row>
    <row r="591" spans="2:18" x14ac:dyDescent="0.4">
      <c r="B591" s="7"/>
      <c r="C591" s="42"/>
      <c r="D591" s="42"/>
      <c r="E591" s="46"/>
      <c r="F591" s="46"/>
      <c r="G591" s="51">
        <f t="shared" si="49"/>
        <v>0</v>
      </c>
      <c r="H591" s="45"/>
      <c r="M591" s="5"/>
      <c r="N591" s="7"/>
      <c r="O591" s="42"/>
      <c r="P591" s="42"/>
      <c r="Q591" s="45"/>
      <c r="R591" s="5"/>
    </row>
    <row r="592" spans="2:18" x14ac:dyDescent="0.4">
      <c r="B592" s="7"/>
      <c r="C592" s="42"/>
      <c r="D592" s="42"/>
      <c r="E592" s="46"/>
      <c r="F592" s="46"/>
      <c r="G592" s="51">
        <f t="shared" si="49"/>
        <v>0</v>
      </c>
      <c r="H592" s="45"/>
      <c r="M592" s="5"/>
      <c r="N592" s="7"/>
      <c r="O592" s="42"/>
      <c r="P592" s="42"/>
      <c r="Q592" s="45"/>
      <c r="R592" s="5"/>
    </row>
    <row r="593" spans="2:18" x14ac:dyDescent="0.4">
      <c r="B593" s="7"/>
      <c r="C593" s="42"/>
      <c r="D593" s="42"/>
      <c r="E593" s="46"/>
      <c r="F593" s="46"/>
      <c r="G593" s="51">
        <f t="shared" si="49"/>
        <v>0</v>
      </c>
      <c r="H593" s="45"/>
      <c r="M593" s="5"/>
      <c r="N593" s="7"/>
      <c r="O593" s="42"/>
      <c r="P593" s="42"/>
      <c r="Q593" s="45"/>
      <c r="R593" s="5"/>
    </row>
    <row r="594" spans="2:18" x14ac:dyDescent="0.4">
      <c r="B594" s="7"/>
      <c r="C594" s="42"/>
      <c r="D594" s="42"/>
      <c r="E594" s="46"/>
      <c r="F594" s="46"/>
      <c r="G594" s="51">
        <f t="shared" si="49"/>
        <v>0</v>
      </c>
      <c r="H594" s="45"/>
      <c r="M594" s="5"/>
      <c r="N594" s="7"/>
      <c r="O594" s="42"/>
      <c r="P594" s="42"/>
      <c r="Q594" s="45"/>
      <c r="R594" s="5"/>
    </row>
    <row r="595" spans="2:18" ht="16.5" thickBot="1" x14ac:dyDescent="0.45">
      <c r="B595" s="7"/>
      <c r="C595" s="42"/>
      <c r="D595" s="42"/>
      <c r="E595" s="46"/>
      <c r="F595" s="46"/>
      <c r="G595" s="51">
        <f t="shared" si="49"/>
        <v>0</v>
      </c>
      <c r="H595" s="45"/>
      <c r="M595" s="5"/>
      <c r="N595" s="7"/>
      <c r="O595" s="42"/>
      <c r="P595" s="42"/>
      <c r="Q595" s="45"/>
      <c r="R595" s="5"/>
    </row>
    <row r="596" spans="2:18" ht="16.5" thickBot="1" x14ac:dyDescent="0.45">
      <c r="B596" s="7"/>
      <c r="G596" s="6" t="s">
        <v>43</v>
      </c>
      <c r="H596" s="58">
        <f>+MIN(10,SUM(H560:H595))</f>
        <v>0</v>
      </c>
      <c r="M596" s="5"/>
      <c r="N596" s="7"/>
      <c r="R596" s="5"/>
    </row>
    <row r="597" spans="2:18" ht="16.5" thickBot="1" x14ac:dyDescent="0.45">
      <c r="B597" s="4"/>
      <c r="C597" s="3"/>
      <c r="D597" s="3"/>
      <c r="E597" s="3"/>
      <c r="F597" s="3"/>
      <c r="G597" s="3"/>
      <c r="H597" s="3"/>
      <c r="I597" s="3"/>
      <c r="J597" s="3"/>
      <c r="K597" s="3"/>
      <c r="L597" s="3"/>
      <c r="M597" s="2"/>
      <c r="N597" s="4"/>
      <c r="O597" s="3"/>
      <c r="P597" s="3"/>
      <c r="Q597" s="3"/>
      <c r="R597" s="2"/>
    </row>
    <row r="598" spans="2:18" ht="16.5" thickBot="1" x14ac:dyDescent="0.45"/>
    <row r="599" spans="2:18" x14ac:dyDescent="0.4">
      <c r="B599" s="12" t="s">
        <v>42</v>
      </c>
      <c r="C599" s="11"/>
      <c r="D599" s="11"/>
      <c r="E599" s="11"/>
      <c r="F599" s="11"/>
      <c r="G599" s="11"/>
      <c r="H599" s="11"/>
      <c r="I599" s="11"/>
      <c r="J599" s="11"/>
      <c r="K599" s="11"/>
      <c r="L599" s="11"/>
      <c r="M599" s="10"/>
      <c r="N599" s="101" t="s">
        <v>124</v>
      </c>
      <c r="O599" s="102"/>
      <c r="P599" s="102"/>
      <c r="Q599" s="102"/>
      <c r="R599" s="103"/>
    </row>
    <row r="600" spans="2:18" x14ac:dyDescent="0.4">
      <c r="B600" s="7"/>
      <c r="M600" s="5"/>
      <c r="N600" s="7"/>
      <c r="R600" s="5"/>
    </row>
    <row r="601" spans="2:18" x14ac:dyDescent="0.4">
      <c r="B601" s="7" t="s">
        <v>41</v>
      </c>
      <c r="C601" s="13" t="s">
        <v>40</v>
      </c>
      <c r="D601" s="13" t="s">
        <v>39</v>
      </c>
      <c r="E601" s="13" t="s">
        <v>38</v>
      </c>
      <c r="F601" s="13" t="s">
        <v>9</v>
      </c>
      <c r="M601" s="5"/>
      <c r="N601" s="7"/>
      <c r="O601" s="13" t="s">
        <v>125</v>
      </c>
      <c r="P601" s="13" t="s">
        <v>126</v>
      </c>
      <c r="Q601" s="13" t="s">
        <v>196</v>
      </c>
      <c r="R601" s="5"/>
    </row>
    <row r="602" spans="2:18" x14ac:dyDescent="0.4">
      <c r="B602" s="7"/>
      <c r="C602" s="42"/>
      <c r="D602" s="42"/>
      <c r="E602" s="42"/>
      <c r="F602" s="45"/>
      <c r="M602" s="5"/>
      <c r="N602" s="7"/>
      <c r="O602" s="42"/>
      <c r="P602" s="42"/>
      <c r="Q602" s="45"/>
      <c r="R602" s="5"/>
    </row>
    <row r="603" spans="2:18" x14ac:dyDescent="0.4">
      <c r="B603" s="7"/>
      <c r="C603" s="42"/>
      <c r="D603" s="42"/>
      <c r="E603" s="42"/>
      <c r="F603" s="45"/>
      <c r="M603" s="5"/>
      <c r="N603" s="7"/>
      <c r="O603" s="42"/>
      <c r="P603" s="42"/>
      <c r="Q603" s="45"/>
      <c r="R603" s="5"/>
    </row>
    <row r="604" spans="2:18" x14ac:dyDescent="0.4">
      <c r="B604" s="7"/>
      <c r="C604" s="42"/>
      <c r="D604" s="42"/>
      <c r="E604" s="42"/>
      <c r="F604" s="45"/>
      <c r="M604" s="5"/>
      <c r="N604" s="7"/>
      <c r="O604" s="42"/>
      <c r="P604" s="42"/>
      <c r="Q604" s="45"/>
      <c r="R604" s="5"/>
    </row>
    <row r="605" spans="2:18" x14ac:dyDescent="0.4">
      <c r="B605" s="7"/>
      <c r="C605" s="42"/>
      <c r="D605" s="42"/>
      <c r="E605" s="42"/>
      <c r="F605" s="45"/>
      <c r="M605" s="5"/>
      <c r="N605" s="7"/>
      <c r="O605" s="42"/>
      <c r="P605" s="42"/>
      <c r="Q605" s="45"/>
      <c r="R605" s="5"/>
    </row>
    <row r="606" spans="2:18" x14ac:dyDescent="0.4">
      <c r="B606" s="7"/>
      <c r="C606" s="42"/>
      <c r="D606" s="42"/>
      <c r="E606" s="42"/>
      <c r="F606" s="45"/>
      <c r="M606" s="5"/>
      <c r="N606" s="7"/>
      <c r="O606" s="42"/>
      <c r="P606" s="42"/>
      <c r="Q606" s="45"/>
      <c r="R606" s="5"/>
    </row>
    <row r="607" spans="2:18" x14ac:dyDescent="0.4">
      <c r="B607" s="7"/>
      <c r="M607" s="5"/>
      <c r="N607" s="7"/>
      <c r="R607" s="5"/>
    </row>
    <row r="608" spans="2:18" x14ac:dyDescent="0.4">
      <c r="B608" s="7" t="s">
        <v>37</v>
      </c>
      <c r="C608" s="13" t="s">
        <v>36</v>
      </c>
      <c r="D608" s="13" t="s">
        <v>9</v>
      </c>
      <c r="M608" s="5"/>
      <c r="N608" s="7"/>
      <c r="O608" s="13" t="s">
        <v>125</v>
      </c>
      <c r="P608" s="13" t="s">
        <v>126</v>
      </c>
      <c r="Q608" s="13" t="s">
        <v>196</v>
      </c>
      <c r="R608" s="5"/>
    </row>
    <row r="609" spans="2:18" x14ac:dyDescent="0.4">
      <c r="B609" s="7"/>
      <c r="C609" s="42"/>
      <c r="D609" s="53">
        <f>+IF(C609="Elemental",1,IF(C609="Mitjà",2,IF(C609="Superior",3,0)))</f>
        <v>0</v>
      </c>
      <c r="M609" s="5"/>
      <c r="N609" s="7"/>
      <c r="O609" s="42"/>
      <c r="P609" s="42"/>
      <c r="Q609" s="45"/>
      <c r="R609" s="5"/>
    </row>
    <row r="610" spans="2:18" ht="16.5" thickBot="1" x14ac:dyDescent="0.45">
      <c r="B610" s="7"/>
      <c r="M610" s="5"/>
      <c r="N610" s="7"/>
      <c r="R610" s="5"/>
    </row>
    <row r="611" spans="2:18" ht="16.5" thickBot="1" x14ac:dyDescent="0.45">
      <c r="B611" s="7"/>
      <c r="E611" s="6" t="s">
        <v>35</v>
      </c>
      <c r="F611" s="52">
        <f>+MIN(5,SUM(F602:F606,D609))</f>
        <v>0</v>
      </c>
      <c r="M611" s="5"/>
      <c r="N611" s="7"/>
      <c r="R611" s="5"/>
    </row>
    <row r="612" spans="2:18" x14ac:dyDescent="0.4">
      <c r="B612" s="7"/>
      <c r="M612" s="5"/>
      <c r="N612" s="7"/>
      <c r="R612" s="5"/>
    </row>
    <row r="613" spans="2:18" x14ac:dyDescent="0.4">
      <c r="B613" s="7" t="s">
        <v>34</v>
      </c>
      <c r="C613" s="13" t="s">
        <v>33</v>
      </c>
      <c r="D613" s="13" t="s">
        <v>32</v>
      </c>
      <c r="E613" s="13" t="s">
        <v>13</v>
      </c>
      <c r="F613" s="13" t="s">
        <v>25</v>
      </c>
      <c r="G613" s="13" t="s">
        <v>31</v>
      </c>
      <c r="H613" s="13" t="s">
        <v>9</v>
      </c>
      <c r="M613" s="5"/>
      <c r="N613" s="7"/>
      <c r="O613" s="13" t="s">
        <v>125</v>
      </c>
      <c r="P613" s="13" t="s">
        <v>126</v>
      </c>
      <c r="Q613" s="13" t="s">
        <v>196</v>
      </c>
      <c r="R613" s="5"/>
    </row>
    <row r="614" spans="2:18" x14ac:dyDescent="0.4">
      <c r="B614" s="7"/>
      <c r="C614" s="42"/>
      <c r="D614" s="42"/>
      <c r="E614" s="42"/>
      <c r="F614" s="42"/>
      <c r="G614" s="42"/>
      <c r="H614" s="45"/>
      <c r="M614" s="5"/>
      <c r="N614" s="7"/>
      <c r="O614" s="42"/>
      <c r="P614" s="42"/>
      <c r="Q614" s="45"/>
      <c r="R614" s="5"/>
    </row>
    <row r="615" spans="2:18" x14ac:dyDescent="0.4">
      <c r="B615" s="7"/>
      <c r="C615" s="42"/>
      <c r="D615" s="42"/>
      <c r="E615" s="42"/>
      <c r="F615" s="42"/>
      <c r="G615" s="42"/>
      <c r="H615" s="45"/>
      <c r="M615" s="5"/>
      <c r="N615" s="7"/>
      <c r="O615" s="42"/>
      <c r="P615" s="42"/>
      <c r="Q615" s="45"/>
      <c r="R615" s="5"/>
    </row>
    <row r="616" spans="2:18" x14ac:dyDescent="0.4">
      <c r="B616" s="7"/>
      <c r="C616" s="42"/>
      <c r="D616" s="42"/>
      <c r="E616" s="42"/>
      <c r="F616" s="42"/>
      <c r="G616" s="42"/>
      <c r="H616" s="45"/>
      <c r="M616" s="5"/>
      <c r="N616" s="7"/>
      <c r="O616" s="42"/>
      <c r="P616" s="42"/>
      <c r="Q616" s="45"/>
      <c r="R616" s="5"/>
    </row>
    <row r="617" spans="2:18" x14ac:dyDescent="0.4">
      <c r="B617" s="7"/>
      <c r="M617" s="5"/>
      <c r="N617" s="7"/>
      <c r="R617" s="5"/>
    </row>
    <row r="618" spans="2:18" x14ac:dyDescent="0.4">
      <c r="B618" s="7" t="s">
        <v>30</v>
      </c>
      <c r="C618" s="13" t="s">
        <v>29</v>
      </c>
      <c r="D618" s="13" t="s">
        <v>12</v>
      </c>
      <c r="E618" s="13" t="s">
        <v>11</v>
      </c>
      <c r="F618" s="13" t="s">
        <v>10</v>
      </c>
      <c r="G618" s="13" t="s">
        <v>9</v>
      </c>
      <c r="M618" s="5"/>
      <c r="N618" s="7"/>
      <c r="O618" s="13" t="s">
        <v>125</v>
      </c>
      <c r="P618" s="13" t="s">
        <v>126</v>
      </c>
      <c r="Q618" s="13" t="s">
        <v>196</v>
      </c>
      <c r="R618" s="5"/>
    </row>
    <row r="619" spans="2:18" x14ac:dyDescent="0.4">
      <c r="B619" s="7"/>
      <c r="C619" s="42"/>
      <c r="D619" s="46"/>
      <c r="E619" s="46"/>
      <c r="F619" s="51">
        <f>+DATEDIF(D619,E619+1,"m")</f>
        <v>0</v>
      </c>
      <c r="G619" s="45"/>
      <c r="M619" s="5"/>
      <c r="N619" s="7"/>
      <c r="O619" s="42"/>
      <c r="P619" s="42"/>
      <c r="Q619" s="45"/>
      <c r="R619" s="5"/>
    </row>
    <row r="620" spans="2:18" x14ac:dyDescent="0.4">
      <c r="B620" s="7"/>
      <c r="C620" s="42"/>
      <c r="D620" s="46"/>
      <c r="E620" s="46"/>
      <c r="F620" s="51">
        <f t="shared" ref="F620:F651" si="50">+DATEDIF(D620,E620+1,"m")</f>
        <v>0</v>
      </c>
      <c r="G620" s="45"/>
      <c r="M620" s="5"/>
      <c r="N620" s="7"/>
      <c r="O620" s="42"/>
      <c r="P620" s="42"/>
      <c r="Q620" s="45"/>
      <c r="R620" s="5"/>
    </row>
    <row r="621" spans="2:18" x14ac:dyDescent="0.4">
      <c r="B621" s="7"/>
      <c r="C621" s="42"/>
      <c r="D621" s="46"/>
      <c r="E621" s="46"/>
      <c r="F621" s="51">
        <f t="shared" si="50"/>
        <v>0</v>
      </c>
      <c r="G621" s="45"/>
      <c r="M621" s="5"/>
      <c r="N621" s="7"/>
      <c r="O621" s="42"/>
      <c r="P621" s="42"/>
      <c r="Q621" s="45"/>
      <c r="R621" s="5"/>
    </row>
    <row r="622" spans="2:18" x14ac:dyDescent="0.4">
      <c r="B622" s="7"/>
      <c r="C622" s="42"/>
      <c r="D622" s="46"/>
      <c r="E622" s="46"/>
      <c r="F622" s="51">
        <f t="shared" si="50"/>
        <v>0</v>
      </c>
      <c r="G622" s="45"/>
      <c r="M622" s="5"/>
      <c r="N622" s="7"/>
      <c r="O622" s="42"/>
      <c r="P622" s="42"/>
      <c r="Q622" s="45"/>
      <c r="R622" s="5"/>
    </row>
    <row r="623" spans="2:18" x14ac:dyDescent="0.4">
      <c r="B623" s="7"/>
      <c r="C623" s="42"/>
      <c r="D623" s="46"/>
      <c r="E623" s="46"/>
      <c r="F623" s="51">
        <f t="shared" si="50"/>
        <v>0</v>
      </c>
      <c r="G623" s="45"/>
      <c r="M623" s="5"/>
      <c r="N623" s="7"/>
      <c r="O623" s="42"/>
      <c r="P623" s="42"/>
      <c r="Q623" s="45"/>
      <c r="R623" s="5"/>
    </row>
    <row r="624" spans="2:18" x14ac:dyDescent="0.4">
      <c r="B624" s="7"/>
      <c r="C624" s="42"/>
      <c r="D624" s="46"/>
      <c r="E624" s="46"/>
      <c r="F624" s="51">
        <f t="shared" si="50"/>
        <v>0</v>
      </c>
      <c r="G624" s="45"/>
      <c r="M624" s="5"/>
      <c r="N624" s="7"/>
      <c r="O624" s="42"/>
      <c r="P624" s="42"/>
      <c r="Q624" s="45"/>
      <c r="R624" s="5"/>
    </row>
    <row r="625" spans="2:18" x14ac:dyDescent="0.4">
      <c r="B625" s="7"/>
      <c r="C625" s="42"/>
      <c r="D625" s="46"/>
      <c r="E625" s="46"/>
      <c r="F625" s="51">
        <f t="shared" si="50"/>
        <v>0</v>
      </c>
      <c r="G625" s="45"/>
      <c r="M625" s="5"/>
      <c r="N625" s="7"/>
      <c r="O625" s="42"/>
      <c r="P625" s="42"/>
      <c r="Q625" s="45"/>
      <c r="R625" s="5"/>
    </row>
    <row r="626" spans="2:18" x14ac:dyDescent="0.4">
      <c r="B626" s="7"/>
      <c r="C626" s="42"/>
      <c r="D626" s="46"/>
      <c r="E626" s="46"/>
      <c r="F626" s="51">
        <f t="shared" si="50"/>
        <v>0</v>
      </c>
      <c r="G626" s="45"/>
      <c r="M626" s="5"/>
      <c r="N626" s="7"/>
      <c r="O626" s="42"/>
      <c r="P626" s="42"/>
      <c r="Q626" s="45"/>
      <c r="R626" s="5"/>
    </row>
    <row r="627" spans="2:18" x14ac:dyDescent="0.4">
      <c r="B627" s="7"/>
      <c r="C627" s="42"/>
      <c r="D627" s="46"/>
      <c r="E627" s="46"/>
      <c r="F627" s="51">
        <f t="shared" si="50"/>
        <v>0</v>
      </c>
      <c r="G627" s="45"/>
      <c r="M627" s="5"/>
      <c r="N627" s="7"/>
      <c r="O627" s="42"/>
      <c r="P627" s="42"/>
      <c r="Q627" s="45"/>
      <c r="R627" s="5"/>
    </row>
    <row r="628" spans="2:18" x14ac:dyDescent="0.4">
      <c r="B628" s="7"/>
      <c r="C628" s="42"/>
      <c r="D628" s="46"/>
      <c r="E628" s="46"/>
      <c r="F628" s="51">
        <f t="shared" si="50"/>
        <v>0</v>
      </c>
      <c r="G628" s="45"/>
      <c r="M628" s="5"/>
      <c r="N628" s="7"/>
      <c r="O628" s="42"/>
      <c r="P628" s="42"/>
      <c r="Q628" s="45"/>
      <c r="R628" s="5"/>
    </row>
    <row r="629" spans="2:18" x14ac:dyDescent="0.4">
      <c r="B629" s="7"/>
      <c r="C629" s="42"/>
      <c r="D629" s="46"/>
      <c r="E629" s="46"/>
      <c r="F629" s="51">
        <f t="shared" si="50"/>
        <v>0</v>
      </c>
      <c r="G629" s="45"/>
      <c r="M629" s="5"/>
      <c r="N629" s="7"/>
      <c r="O629" s="42"/>
      <c r="P629" s="42"/>
      <c r="Q629" s="45"/>
      <c r="R629" s="5"/>
    </row>
    <row r="630" spans="2:18" x14ac:dyDescent="0.4">
      <c r="B630" s="7"/>
      <c r="C630" s="42"/>
      <c r="D630" s="46"/>
      <c r="E630" s="46"/>
      <c r="F630" s="51">
        <f t="shared" si="50"/>
        <v>0</v>
      </c>
      <c r="G630" s="45"/>
      <c r="M630" s="5"/>
      <c r="N630" s="7"/>
      <c r="O630" s="42"/>
      <c r="P630" s="42"/>
      <c r="Q630" s="45"/>
      <c r="R630" s="5"/>
    </row>
    <row r="631" spans="2:18" x14ac:dyDescent="0.4">
      <c r="B631" s="7"/>
      <c r="C631" s="42"/>
      <c r="D631" s="46"/>
      <c r="E631" s="46"/>
      <c r="F631" s="51">
        <f t="shared" si="50"/>
        <v>0</v>
      </c>
      <c r="G631" s="45"/>
      <c r="M631" s="5"/>
      <c r="N631" s="7"/>
      <c r="O631" s="42"/>
      <c r="P631" s="42"/>
      <c r="Q631" s="45"/>
      <c r="R631" s="5"/>
    </row>
    <row r="632" spans="2:18" x14ac:dyDescent="0.4">
      <c r="B632" s="7"/>
      <c r="C632" s="42"/>
      <c r="D632" s="46"/>
      <c r="E632" s="46"/>
      <c r="F632" s="51">
        <f t="shared" si="50"/>
        <v>0</v>
      </c>
      <c r="G632" s="45"/>
      <c r="M632" s="5"/>
      <c r="N632" s="7"/>
      <c r="O632" s="42"/>
      <c r="P632" s="42"/>
      <c r="Q632" s="45"/>
      <c r="R632" s="5"/>
    </row>
    <row r="633" spans="2:18" x14ac:dyDescent="0.4">
      <c r="B633" s="7"/>
      <c r="C633" s="42"/>
      <c r="D633" s="46"/>
      <c r="E633" s="46"/>
      <c r="F633" s="51">
        <f t="shared" si="50"/>
        <v>0</v>
      </c>
      <c r="G633" s="45"/>
      <c r="M633" s="5"/>
      <c r="N633" s="7"/>
      <c r="O633" s="42"/>
      <c r="P633" s="42"/>
      <c r="Q633" s="45"/>
      <c r="R633" s="5"/>
    </row>
    <row r="634" spans="2:18" x14ac:dyDescent="0.4">
      <c r="B634" s="7"/>
      <c r="C634" s="42"/>
      <c r="D634" s="46"/>
      <c r="E634" s="46"/>
      <c r="F634" s="51">
        <f t="shared" si="50"/>
        <v>0</v>
      </c>
      <c r="G634" s="45"/>
      <c r="M634" s="5"/>
      <c r="N634" s="7"/>
      <c r="O634" s="42"/>
      <c r="P634" s="42"/>
      <c r="Q634" s="45"/>
      <c r="R634" s="5"/>
    </row>
    <row r="635" spans="2:18" x14ac:dyDescent="0.4">
      <c r="B635" s="7"/>
      <c r="C635" s="42"/>
      <c r="D635" s="46"/>
      <c r="E635" s="46"/>
      <c r="F635" s="51">
        <f t="shared" si="50"/>
        <v>0</v>
      </c>
      <c r="G635" s="45"/>
      <c r="M635" s="5"/>
      <c r="N635" s="7"/>
      <c r="O635" s="42"/>
      <c r="P635" s="42"/>
      <c r="Q635" s="45"/>
      <c r="R635" s="5"/>
    </row>
    <row r="636" spans="2:18" x14ac:dyDescent="0.4">
      <c r="B636" s="7"/>
      <c r="C636" s="42"/>
      <c r="D636" s="46"/>
      <c r="E636" s="46"/>
      <c r="F636" s="51">
        <f t="shared" si="50"/>
        <v>0</v>
      </c>
      <c r="G636" s="45"/>
      <c r="M636" s="5"/>
      <c r="N636" s="7"/>
      <c r="O636" s="42"/>
      <c r="P636" s="42"/>
      <c r="Q636" s="45"/>
      <c r="R636" s="5"/>
    </row>
    <row r="637" spans="2:18" x14ac:dyDescent="0.4">
      <c r="B637" s="7"/>
      <c r="C637" s="42"/>
      <c r="D637" s="46"/>
      <c r="E637" s="46"/>
      <c r="F637" s="51">
        <f t="shared" si="50"/>
        <v>0</v>
      </c>
      <c r="G637" s="45"/>
      <c r="M637" s="5"/>
      <c r="N637" s="7"/>
      <c r="O637" s="42"/>
      <c r="P637" s="42"/>
      <c r="Q637" s="45"/>
      <c r="R637" s="5"/>
    </row>
    <row r="638" spans="2:18" x14ac:dyDescent="0.4">
      <c r="B638" s="7"/>
      <c r="C638" s="42"/>
      <c r="D638" s="46"/>
      <c r="E638" s="46"/>
      <c r="F638" s="51">
        <f t="shared" si="50"/>
        <v>0</v>
      </c>
      <c r="G638" s="45"/>
      <c r="M638" s="5"/>
      <c r="N638" s="7"/>
      <c r="O638" s="42"/>
      <c r="P638" s="42"/>
      <c r="Q638" s="45"/>
      <c r="R638" s="5"/>
    </row>
    <row r="639" spans="2:18" x14ac:dyDescent="0.4">
      <c r="B639" s="7"/>
      <c r="C639" s="42"/>
      <c r="D639" s="46"/>
      <c r="E639" s="46"/>
      <c r="F639" s="51">
        <f t="shared" si="50"/>
        <v>0</v>
      </c>
      <c r="G639" s="45"/>
      <c r="M639" s="5"/>
      <c r="N639" s="7"/>
      <c r="O639" s="42"/>
      <c r="P639" s="42"/>
      <c r="Q639" s="45"/>
      <c r="R639" s="5"/>
    </row>
    <row r="640" spans="2:18" x14ac:dyDescent="0.4">
      <c r="B640" s="7"/>
      <c r="C640" s="42"/>
      <c r="D640" s="46"/>
      <c r="E640" s="46"/>
      <c r="F640" s="51">
        <f t="shared" si="50"/>
        <v>0</v>
      </c>
      <c r="G640" s="45"/>
      <c r="M640" s="5"/>
      <c r="N640" s="7"/>
      <c r="O640" s="42"/>
      <c r="P640" s="42"/>
      <c r="Q640" s="45"/>
      <c r="R640" s="5"/>
    </row>
    <row r="641" spans="2:18" x14ac:dyDescent="0.4">
      <c r="B641" s="7"/>
      <c r="C641" s="42"/>
      <c r="D641" s="46"/>
      <c r="E641" s="46"/>
      <c r="F641" s="51">
        <f t="shared" si="50"/>
        <v>0</v>
      </c>
      <c r="G641" s="45"/>
      <c r="M641" s="5"/>
      <c r="N641" s="7"/>
      <c r="O641" s="42"/>
      <c r="P641" s="42"/>
      <c r="Q641" s="45"/>
      <c r="R641" s="5"/>
    </row>
    <row r="642" spans="2:18" x14ac:dyDescent="0.4">
      <c r="B642" s="7"/>
      <c r="C642" s="42"/>
      <c r="D642" s="46"/>
      <c r="E642" s="46"/>
      <c r="F642" s="51">
        <f t="shared" si="50"/>
        <v>0</v>
      </c>
      <c r="G642" s="45"/>
      <c r="M642" s="5"/>
      <c r="N642" s="7"/>
      <c r="O642" s="42"/>
      <c r="P642" s="42"/>
      <c r="Q642" s="45"/>
      <c r="R642" s="5"/>
    </row>
    <row r="643" spans="2:18" x14ac:dyDescent="0.4">
      <c r="B643" s="7"/>
      <c r="C643" s="42"/>
      <c r="D643" s="46"/>
      <c r="E643" s="46"/>
      <c r="F643" s="51">
        <f t="shared" si="50"/>
        <v>0</v>
      </c>
      <c r="G643" s="45"/>
      <c r="M643" s="5"/>
      <c r="N643" s="7"/>
      <c r="O643" s="42"/>
      <c r="P643" s="42"/>
      <c r="Q643" s="45"/>
      <c r="R643" s="5"/>
    </row>
    <row r="644" spans="2:18" x14ac:dyDescent="0.4">
      <c r="B644" s="7"/>
      <c r="C644" s="42"/>
      <c r="D644" s="46"/>
      <c r="E644" s="46"/>
      <c r="F644" s="51">
        <f t="shared" si="50"/>
        <v>0</v>
      </c>
      <c r="G644" s="45"/>
      <c r="M644" s="5"/>
      <c r="N644" s="7"/>
      <c r="O644" s="42"/>
      <c r="P644" s="42"/>
      <c r="Q644" s="45"/>
      <c r="R644" s="5"/>
    </row>
    <row r="645" spans="2:18" x14ac:dyDescent="0.4">
      <c r="B645" s="7"/>
      <c r="C645" s="42"/>
      <c r="D645" s="46"/>
      <c r="E645" s="46"/>
      <c r="F645" s="51">
        <f t="shared" si="50"/>
        <v>0</v>
      </c>
      <c r="G645" s="45"/>
      <c r="M645" s="5"/>
      <c r="N645" s="7"/>
      <c r="O645" s="42"/>
      <c r="P645" s="42"/>
      <c r="Q645" s="45"/>
      <c r="R645" s="5"/>
    </row>
    <row r="646" spans="2:18" x14ac:dyDescent="0.4">
      <c r="B646" s="7"/>
      <c r="C646" s="42"/>
      <c r="D646" s="46"/>
      <c r="E646" s="46"/>
      <c r="F646" s="51">
        <f t="shared" si="50"/>
        <v>0</v>
      </c>
      <c r="G646" s="45"/>
      <c r="M646" s="5"/>
      <c r="N646" s="7"/>
      <c r="O646" s="42"/>
      <c r="P646" s="42"/>
      <c r="Q646" s="45"/>
      <c r="R646" s="5"/>
    </row>
    <row r="647" spans="2:18" x14ac:dyDescent="0.4">
      <c r="B647" s="7"/>
      <c r="C647" s="42"/>
      <c r="D647" s="46"/>
      <c r="E647" s="46"/>
      <c r="F647" s="51">
        <f t="shared" si="50"/>
        <v>0</v>
      </c>
      <c r="G647" s="45"/>
      <c r="M647" s="5"/>
      <c r="N647" s="7"/>
      <c r="O647" s="42"/>
      <c r="P647" s="42"/>
      <c r="Q647" s="45"/>
      <c r="R647" s="5"/>
    </row>
    <row r="648" spans="2:18" x14ac:dyDescent="0.4">
      <c r="B648" s="7"/>
      <c r="C648" s="42"/>
      <c r="D648" s="46"/>
      <c r="E648" s="46"/>
      <c r="F648" s="51">
        <f t="shared" si="50"/>
        <v>0</v>
      </c>
      <c r="G648" s="45"/>
      <c r="M648" s="5"/>
      <c r="N648" s="7"/>
      <c r="O648" s="42"/>
      <c r="P648" s="42"/>
      <c r="Q648" s="45"/>
      <c r="R648" s="5"/>
    </row>
    <row r="649" spans="2:18" x14ac:dyDescent="0.4">
      <c r="B649" s="7"/>
      <c r="C649" s="42"/>
      <c r="D649" s="46"/>
      <c r="E649" s="46"/>
      <c r="F649" s="51">
        <f t="shared" si="50"/>
        <v>0</v>
      </c>
      <c r="G649" s="45"/>
      <c r="M649" s="5"/>
      <c r="N649" s="7"/>
      <c r="O649" s="42"/>
      <c r="P649" s="42"/>
      <c r="Q649" s="45"/>
      <c r="R649" s="5"/>
    </row>
    <row r="650" spans="2:18" x14ac:dyDescent="0.4">
      <c r="B650" s="7"/>
      <c r="C650" s="42"/>
      <c r="D650" s="46"/>
      <c r="E650" s="46"/>
      <c r="F650" s="51">
        <f t="shared" si="50"/>
        <v>0</v>
      </c>
      <c r="G650" s="45"/>
      <c r="M650" s="5"/>
      <c r="N650" s="7"/>
      <c r="O650" s="42"/>
      <c r="P650" s="42"/>
      <c r="Q650" s="45"/>
      <c r="R650" s="5"/>
    </row>
    <row r="651" spans="2:18" x14ac:dyDescent="0.4">
      <c r="B651" s="7"/>
      <c r="C651" s="42"/>
      <c r="D651" s="46"/>
      <c r="E651" s="46"/>
      <c r="F651" s="51">
        <f t="shared" si="50"/>
        <v>0</v>
      </c>
      <c r="G651" s="45"/>
      <c r="M651" s="5"/>
      <c r="N651" s="7"/>
      <c r="O651" s="42"/>
      <c r="P651" s="42"/>
      <c r="Q651" s="45"/>
      <c r="R651" s="5"/>
    </row>
    <row r="652" spans="2:18" ht="16.5" thickBot="1" x14ac:dyDescent="0.45">
      <c r="B652" s="7"/>
      <c r="M652" s="5"/>
      <c r="N652" s="7"/>
      <c r="R652" s="5"/>
    </row>
    <row r="653" spans="2:18" ht="16.5" thickBot="1" x14ac:dyDescent="0.45">
      <c r="B653" s="7"/>
      <c r="G653" s="6" t="s">
        <v>28</v>
      </c>
      <c r="H653" s="58">
        <f>+MIN(2,SUM(H614:H616,G619:G651))</f>
        <v>0</v>
      </c>
      <c r="M653" s="5"/>
      <c r="N653" s="7"/>
      <c r="R653" s="5"/>
    </row>
    <row r="654" spans="2:18" x14ac:dyDescent="0.4">
      <c r="B654" s="7"/>
      <c r="M654" s="5"/>
      <c r="N654" s="7"/>
      <c r="R654" s="5"/>
    </row>
    <row r="655" spans="2:18" x14ac:dyDescent="0.4">
      <c r="B655" s="7" t="s">
        <v>27</v>
      </c>
      <c r="C655" s="13" t="s">
        <v>26</v>
      </c>
      <c r="D655" s="13" t="s">
        <v>25</v>
      </c>
      <c r="E655" s="13" t="s">
        <v>24</v>
      </c>
      <c r="F655" s="13" t="s">
        <v>9</v>
      </c>
      <c r="M655" s="5"/>
      <c r="N655" s="7"/>
      <c r="O655" s="13" t="s">
        <v>125</v>
      </c>
      <c r="P655" s="13" t="s">
        <v>126</v>
      </c>
      <c r="Q655" s="13" t="s">
        <v>196</v>
      </c>
      <c r="R655" s="5"/>
    </row>
    <row r="656" spans="2:18" x14ac:dyDescent="0.4">
      <c r="B656" s="7"/>
      <c r="C656" s="42"/>
      <c r="D656" s="46"/>
      <c r="E656" s="42"/>
      <c r="F656" s="45"/>
      <c r="M656" s="5"/>
      <c r="N656" s="7"/>
      <c r="O656" s="42"/>
      <c r="P656" s="42"/>
      <c r="Q656" s="45"/>
      <c r="R656" s="5"/>
    </row>
    <row r="657" spans="2:18" x14ac:dyDescent="0.4">
      <c r="B657" s="7"/>
      <c r="C657" s="42"/>
      <c r="D657" s="46"/>
      <c r="E657" s="42"/>
      <c r="F657" s="45"/>
      <c r="M657" s="5"/>
      <c r="N657" s="7"/>
      <c r="O657" s="42"/>
      <c r="P657" s="42"/>
      <c r="Q657" s="45"/>
      <c r="R657" s="5"/>
    </row>
    <row r="658" spans="2:18" x14ac:dyDescent="0.4">
      <c r="B658" s="7"/>
      <c r="C658" s="42"/>
      <c r="D658" s="46"/>
      <c r="E658" s="42"/>
      <c r="F658" s="45"/>
      <c r="M658" s="5"/>
      <c r="N658" s="7"/>
      <c r="O658" s="42"/>
      <c r="P658" s="42"/>
      <c r="Q658" s="45"/>
      <c r="R658" s="5"/>
    </row>
    <row r="659" spans="2:18" x14ac:dyDescent="0.4">
      <c r="B659" s="7"/>
      <c r="C659" s="42"/>
      <c r="D659" s="46"/>
      <c r="E659" s="42"/>
      <c r="F659" s="45"/>
      <c r="M659" s="5"/>
      <c r="N659" s="7"/>
      <c r="O659" s="42"/>
      <c r="P659" s="42"/>
      <c r="Q659" s="45"/>
      <c r="R659" s="5"/>
    </row>
    <row r="660" spans="2:18" x14ac:dyDescent="0.4">
      <c r="B660" s="7"/>
      <c r="C660" s="42"/>
      <c r="D660" s="46"/>
      <c r="E660" s="42"/>
      <c r="F660" s="45"/>
      <c r="M660" s="5"/>
      <c r="N660" s="7"/>
      <c r="O660" s="42"/>
      <c r="P660" s="42"/>
      <c r="Q660" s="45"/>
      <c r="R660" s="5"/>
    </row>
    <row r="661" spans="2:18" x14ac:dyDescent="0.4">
      <c r="B661" s="7"/>
      <c r="C661" s="42"/>
      <c r="D661" s="46"/>
      <c r="E661" s="42"/>
      <c r="F661" s="45"/>
      <c r="M661" s="5"/>
      <c r="N661" s="7"/>
      <c r="O661" s="42"/>
      <c r="P661" s="42"/>
      <c r="Q661" s="45"/>
      <c r="R661" s="5"/>
    </row>
    <row r="662" spans="2:18" x14ac:dyDescent="0.4">
      <c r="B662" s="7"/>
      <c r="C662" s="42"/>
      <c r="D662" s="46"/>
      <c r="E662" s="42"/>
      <c r="F662" s="45"/>
      <c r="M662" s="5"/>
      <c r="N662" s="7"/>
      <c r="O662" s="42"/>
      <c r="P662" s="42"/>
      <c r="Q662" s="45"/>
      <c r="R662" s="5"/>
    </row>
    <row r="663" spans="2:18" x14ac:dyDescent="0.4">
      <c r="B663" s="7"/>
      <c r="C663" s="42"/>
      <c r="D663" s="46"/>
      <c r="E663" s="42"/>
      <c r="F663" s="45"/>
      <c r="M663" s="5"/>
      <c r="N663" s="7"/>
      <c r="O663" s="42"/>
      <c r="P663" s="42"/>
      <c r="Q663" s="45"/>
      <c r="R663" s="5"/>
    </row>
    <row r="664" spans="2:18" x14ac:dyDescent="0.4">
      <c r="B664" s="7"/>
      <c r="C664" s="42"/>
      <c r="D664" s="46"/>
      <c r="E664" s="42"/>
      <c r="F664" s="45"/>
      <c r="M664" s="5"/>
      <c r="N664" s="7"/>
      <c r="O664" s="42"/>
      <c r="P664" s="42"/>
      <c r="Q664" s="45"/>
      <c r="R664" s="5"/>
    </row>
    <row r="665" spans="2:18" x14ac:dyDescent="0.4">
      <c r="B665" s="7"/>
      <c r="C665" s="42"/>
      <c r="D665" s="46"/>
      <c r="E665" s="42"/>
      <c r="F665" s="45"/>
      <c r="M665" s="5"/>
      <c r="N665" s="7"/>
      <c r="O665" s="42"/>
      <c r="P665" s="42"/>
      <c r="Q665" s="45"/>
      <c r="R665" s="5"/>
    </row>
    <row r="666" spans="2:18" ht="16.5" thickBot="1" x14ac:dyDescent="0.45">
      <c r="B666" s="7"/>
      <c r="C666" s="42"/>
      <c r="D666" s="46"/>
      <c r="E666" s="42"/>
      <c r="F666" s="45"/>
      <c r="M666" s="5"/>
      <c r="N666" s="7"/>
      <c r="O666" s="42"/>
      <c r="P666" s="42"/>
      <c r="Q666" s="45"/>
      <c r="R666" s="5"/>
    </row>
    <row r="667" spans="2:18" ht="16.5" thickBot="1" x14ac:dyDescent="0.45">
      <c r="B667" s="7"/>
      <c r="E667" s="6" t="s">
        <v>23</v>
      </c>
      <c r="F667" s="58">
        <f>+MIN(1,SUM(F656:F666))</f>
        <v>0</v>
      </c>
      <c r="M667" s="5"/>
      <c r="N667" s="7"/>
      <c r="R667" s="5"/>
    </row>
    <row r="668" spans="2:18" x14ac:dyDescent="0.4">
      <c r="B668" s="7"/>
      <c r="M668" s="5"/>
      <c r="N668" s="7"/>
      <c r="R668" s="5"/>
    </row>
    <row r="669" spans="2:18" x14ac:dyDescent="0.4">
      <c r="B669" s="7" t="s">
        <v>22</v>
      </c>
      <c r="C669" t="s">
        <v>21</v>
      </c>
      <c r="M669" s="5"/>
      <c r="N669" s="7"/>
      <c r="R669" s="5"/>
    </row>
    <row r="670" spans="2:18" x14ac:dyDescent="0.4">
      <c r="B670" s="7"/>
      <c r="C670" s="13" t="s">
        <v>20</v>
      </c>
      <c r="D670" s="13" t="s">
        <v>19</v>
      </c>
      <c r="E670" s="13" t="s">
        <v>18</v>
      </c>
      <c r="F670" s="13" t="s">
        <v>9</v>
      </c>
      <c r="M670" s="5"/>
      <c r="N670" s="7"/>
      <c r="O670" s="13" t="s">
        <v>125</v>
      </c>
      <c r="P670" s="13" t="s">
        <v>126</v>
      </c>
      <c r="Q670" s="13" t="s">
        <v>196</v>
      </c>
      <c r="R670" s="5"/>
    </row>
    <row r="671" spans="2:18" x14ac:dyDescent="0.4">
      <c r="B671" s="7"/>
      <c r="C671" s="42"/>
      <c r="D671" s="42"/>
      <c r="E671" s="50"/>
      <c r="F671" s="45"/>
      <c r="M671" s="5"/>
      <c r="N671" s="7"/>
      <c r="O671" s="42"/>
      <c r="P671" s="42"/>
      <c r="Q671" s="45"/>
      <c r="R671" s="5"/>
    </row>
    <row r="672" spans="2:18" x14ac:dyDescent="0.4">
      <c r="B672" s="7"/>
      <c r="C672" s="42"/>
      <c r="D672" s="42"/>
      <c r="E672" s="50"/>
      <c r="F672" s="45"/>
      <c r="M672" s="5"/>
      <c r="N672" s="7"/>
      <c r="O672" s="42"/>
      <c r="P672" s="42"/>
      <c r="Q672" s="45"/>
      <c r="R672" s="5"/>
    </row>
    <row r="673" spans="2:18" x14ac:dyDescent="0.4">
      <c r="B673" s="7"/>
      <c r="C673" s="42"/>
      <c r="D673" s="42"/>
      <c r="E673" s="50"/>
      <c r="F673" s="45"/>
      <c r="M673" s="5"/>
      <c r="N673" s="7"/>
      <c r="O673" s="42"/>
      <c r="P673" s="42"/>
      <c r="Q673" s="45"/>
      <c r="R673" s="5"/>
    </row>
    <row r="674" spans="2:18" x14ac:dyDescent="0.4">
      <c r="B674" s="7"/>
      <c r="C674" s="42"/>
      <c r="D674" s="42"/>
      <c r="E674" s="50"/>
      <c r="F674" s="45"/>
      <c r="M674" s="5"/>
      <c r="N674" s="7"/>
      <c r="O674" s="42"/>
      <c r="P674" s="42"/>
      <c r="Q674" s="45"/>
      <c r="R674" s="5"/>
    </row>
    <row r="675" spans="2:18" x14ac:dyDescent="0.4">
      <c r="B675" s="7"/>
      <c r="C675" s="42"/>
      <c r="D675" s="42"/>
      <c r="E675" s="50"/>
      <c r="F675" s="45"/>
      <c r="M675" s="5"/>
      <c r="N675" s="7"/>
      <c r="O675" s="42"/>
      <c r="P675" s="42"/>
      <c r="Q675" s="45"/>
      <c r="R675" s="5"/>
    </row>
    <row r="676" spans="2:18" x14ac:dyDescent="0.4">
      <c r="B676" s="7"/>
      <c r="C676" s="42"/>
      <c r="D676" s="42"/>
      <c r="E676" s="50"/>
      <c r="F676" s="45"/>
      <c r="M676" s="5"/>
      <c r="N676" s="7"/>
      <c r="O676" s="42"/>
      <c r="P676" s="42"/>
      <c r="Q676" s="45"/>
      <c r="R676" s="5"/>
    </row>
    <row r="677" spans="2:18" x14ac:dyDescent="0.4">
      <c r="B677" s="7"/>
      <c r="C677" s="42"/>
      <c r="D677" s="42"/>
      <c r="E677" s="50"/>
      <c r="F677" s="45"/>
      <c r="M677" s="5"/>
      <c r="N677" s="7"/>
      <c r="O677" s="42"/>
      <c r="P677" s="42"/>
      <c r="Q677" s="45"/>
      <c r="R677" s="5"/>
    </row>
    <row r="678" spans="2:18" x14ac:dyDescent="0.4">
      <c r="B678" s="7"/>
      <c r="C678" s="42"/>
      <c r="D678" s="42"/>
      <c r="E678" s="50"/>
      <c r="F678" s="45"/>
      <c r="M678" s="5"/>
      <c r="N678" s="7"/>
      <c r="O678" s="42"/>
      <c r="P678" s="42"/>
      <c r="Q678" s="45"/>
      <c r="R678" s="5"/>
    </row>
    <row r="679" spans="2:18" x14ac:dyDescent="0.4">
      <c r="B679" s="7"/>
      <c r="C679" s="42"/>
      <c r="D679" s="42"/>
      <c r="E679" s="50"/>
      <c r="F679" s="45"/>
      <c r="M679" s="5"/>
      <c r="N679" s="7"/>
      <c r="O679" s="42"/>
      <c r="P679" s="42"/>
      <c r="Q679" s="45"/>
      <c r="R679" s="5"/>
    </row>
    <row r="680" spans="2:18" x14ac:dyDescent="0.4">
      <c r="B680" s="7"/>
      <c r="C680" s="42"/>
      <c r="D680" s="42"/>
      <c r="E680" s="50"/>
      <c r="F680" s="45"/>
      <c r="M680" s="5"/>
      <c r="N680" s="7"/>
      <c r="O680" s="42"/>
      <c r="P680" s="42"/>
      <c r="Q680" s="45"/>
      <c r="R680" s="5"/>
    </row>
    <row r="681" spans="2:18" x14ac:dyDescent="0.4">
      <c r="B681" s="7"/>
      <c r="C681" s="42"/>
      <c r="D681" s="42"/>
      <c r="E681" s="50"/>
      <c r="F681" s="45"/>
      <c r="M681" s="5"/>
      <c r="N681" s="7"/>
      <c r="O681" s="42"/>
      <c r="P681" s="42"/>
      <c r="Q681" s="45"/>
      <c r="R681" s="5"/>
    </row>
    <row r="682" spans="2:18" x14ac:dyDescent="0.4">
      <c r="B682" s="7"/>
      <c r="C682" s="42"/>
      <c r="D682" s="42"/>
      <c r="E682" s="50"/>
      <c r="F682" s="45"/>
      <c r="M682" s="5"/>
      <c r="N682" s="7"/>
      <c r="O682" s="42"/>
      <c r="P682" s="42"/>
      <c r="Q682" s="45"/>
      <c r="R682" s="5"/>
    </row>
    <row r="683" spans="2:18" x14ac:dyDescent="0.4">
      <c r="B683" s="7"/>
      <c r="C683" s="42"/>
      <c r="D683" s="42"/>
      <c r="E683" s="50"/>
      <c r="F683" s="45"/>
      <c r="M683" s="5"/>
      <c r="N683" s="7"/>
      <c r="O683" s="42"/>
      <c r="P683" s="42"/>
      <c r="Q683" s="45"/>
      <c r="R683" s="5"/>
    </row>
    <row r="684" spans="2:18" x14ac:dyDescent="0.4">
      <c r="B684" s="7"/>
      <c r="C684" s="42"/>
      <c r="D684" s="42"/>
      <c r="E684" s="50"/>
      <c r="F684" s="45"/>
      <c r="M684" s="5"/>
      <c r="N684" s="7"/>
      <c r="O684" s="42"/>
      <c r="P684" s="42"/>
      <c r="Q684" s="45"/>
      <c r="R684" s="5"/>
    </row>
    <row r="685" spans="2:18" x14ac:dyDescent="0.4">
      <c r="B685" s="7"/>
      <c r="C685" s="42"/>
      <c r="D685" s="42"/>
      <c r="E685" s="50"/>
      <c r="F685" s="45"/>
      <c r="M685" s="5"/>
      <c r="N685" s="7"/>
      <c r="O685" s="42"/>
      <c r="P685" s="42"/>
      <c r="Q685" s="45"/>
      <c r="R685" s="5"/>
    </row>
    <row r="686" spans="2:18" x14ac:dyDescent="0.4">
      <c r="B686" s="7"/>
      <c r="C686" s="42"/>
      <c r="D686" s="42"/>
      <c r="E686" s="50"/>
      <c r="F686" s="45"/>
      <c r="M686" s="5"/>
      <c r="N686" s="7"/>
      <c r="O686" s="42"/>
      <c r="P686" s="42"/>
      <c r="Q686" s="45"/>
      <c r="R686" s="5"/>
    </row>
    <row r="687" spans="2:18" x14ac:dyDescent="0.4">
      <c r="B687" s="7"/>
      <c r="C687" s="42"/>
      <c r="D687" s="42"/>
      <c r="E687" s="50"/>
      <c r="F687" s="45"/>
      <c r="M687" s="5"/>
      <c r="N687" s="7"/>
      <c r="O687" s="42"/>
      <c r="P687" s="42"/>
      <c r="Q687" s="45"/>
      <c r="R687" s="5"/>
    </row>
    <row r="688" spans="2:18" x14ac:dyDescent="0.4">
      <c r="B688" s="7"/>
      <c r="C688" s="42"/>
      <c r="D688" s="42"/>
      <c r="E688" s="50"/>
      <c r="F688" s="45"/>
      <c r="M688" s="5"/>
      <c r="N688" s="7"/>
      <c r="O688" s="42"/>
      <c r="P688" s="42"/>
      <c r="Q688" s="45"/>
      <c r="R688" s="5"/>
    </row>
    <row r="689" spans="2:18" x14ac:dyDescent="0.4">
      <c r="B689" s="7"/>
      <c r="C689" s="42"/>
      <c r="D689" s="42"/>
      <c r="E689" s="50"/>
      <c r="F689" s="45"/>
      <c r="M689" s="5"/>
      <c r="N689" s="7"/>
      <c r="O689" s="42"/>
      <c r="P689" s="42"/>
      <c r="Q689" s="45"/>
      <c r="R689" s="5"/>
    </row>
    <row r="690" spans="2:18" x14ac:dyDescent="0.4">
      <c r="B690" s="7"/>
      <c r="C690" s="42"/>
      <c r="D690" s="42"/>
      <c r="E690" s="50"/>
      <c r="F690" s="45"/>
      <c r="M690" s="5"/>
      <c r="N690" s="7"/>
      <c r="O690" s="42"/>
      <c r="P690" s="42"/>
      <c r="Q690" s="45"/>
      <c r="R690" s="5"/>
    </row>
    <row r="691" spans="2:18" x14ac:dyDescent="0.4">
      <c r="B691" s="7"/>
      <c r="C691" s="42"/>
      <c r="D691" s="42"/>
      <c r="E691" s="50"/>
      <c r="F691" s="45"/>
      <c r="M691" s="5"/>
      <c r="N691" s="7"/>
      <c r="O691" s="42"/>
      <c r="P691" s="42"/>
      <c r="Q691" s="45"/>
      <c r="R691" s="5"/>
    </row>
    <row r="692" spans="2:18" x14ac:dyDescent="0.4">
      <c r="B692" s="7"/>
      <c r="C692" s="42"/>
      <c r="D692" s="42"/>
      <c r="E692" s="50"/>
      <c r="F692" s="45"/>
      <c r="M692" s="5"/>
      <c r="N692" s="7"/>
      <c r="O692" s="42"/>
      <c r="P692" s="42"/>
      <c r="Q692" s="45"/>
      <c r="R692" s="5"/>
    </row>
    <row r="693" spans="2:18" x14ac:dyDescent="0.4">
      <c r="B693" s="7"/>
      <c r="C693" s="42"/>
      <c r="D693" s="42"/>
      <c r="E693" s="50"/>
      <c r="F693" s="45"/>
      <c r="M693" s="5"/>
      <c r="N693" s="7"/>
      <c r="O693" s="42"/>
      <c r="P693" s="42"/>
      <c r="Q693" s="45"/>
      <c r="R693" s="5"/>
    </row>
    <row r="694" spans="2:18" ht="16.5" thickBot="1" x14ac:dyDescent="0.45">
      <c r="B694" s="7"/>
      <c r="C694" s="42"/>
      <c r="D694" s="42"/>
      <c r="E694" s="50"/>
      <c r="F694" s="45"/>
      <c r="M694" s="5"/>
      <c r="N694" s="7"/>
      <c r="O694" s="42"/>
      <c r="P694" s="42"/>
      <c r="Q694" s="45"/>
      <c r="R694" s="5"/>
    </row>
    <row r="695" spans="2:18" ht="16.5" thickBot="1" x14ac:dyDescent="0.45">
      <c r="B695" s="7"/>
      <c r="E695" s="6" t="s">
        <v>17</v>
      </c>
      <c r="F695" s="58">
        <f>+MIN(2,SUM(F671:F694))</f>
        <v>0</v>
      </c>
      <c r="M695" s="5"/>
      <c r="N695" s="7"/>
      <c r="R695" s="5"/>
    </row>
    <row r="696" spans="2:18" x14ac:dyDescent="0.4">
      <c r="B696" s="7"/>
      <c r="M696" s="5"/>
      <c r="N696" s="7"/>
      <c r="R696" s="5"/>
    </row>
    <row r="697" spans="2:18" x14ac:dyDescent="0.4">
      <c r="B697" s="7" t="s">
        <v>16</v>
      </c>
      <c r="C697" t="s">
        <v>15</v>
      </c>
      <c r="M697" s="5"/>
      <c r="N697" s="7"/>
      <c r="R697" s="5"/>
    </row>
    <row r="698" spans="2:18" x14ac:dyDescent="0.4">
      <c r="B698" s="7"/>
      <c r="C698" s="13" t="s">
        <v>14</v>
      </c>
      <c r="D698" s="13" t="s">
        <v>13</v>
      </c>
      <c r="E698" s="13" t="s">
        <v>12</v>
      </c>
      <c r="F698" s="13" t="s">
        <v>11</v>
      </c>
      <c r="G698" s="13" t="s">
        <v>10</v>
      </c>
      <c r="H698" s="13" t="s">
        <v>9</v>
      </c>
      <c r="M698" s="5"/>
      <c r="N698" s="7"/>
      <c r="O698" s="13" t="s">
        <v>125</v>
      </c>
      <c r="P698" s="13" t="s">
        <v>126</v>
      </c>
      <c r="Q698" s="13" t="s">
        <v>196</v>
      </c>
      <c r="R698" s="5"/>
    </row>
    <row r="699" spans="2:18" x14ac:dyDescent="0.4">
      <c r="B699" s="7"/>
      <c r="C699" s="42"/>
      <c r="D699" s="42"/>
      <c r="E699" s="46"/>
      <c r="F699" s="46"/>
      <c r="G699" s="51">
        <f>+DATEDIF(E699,F699+1,"m")</f>
        <v>0</v>
      </c>
      <c r="H699" s="45"/>
      <c r="M699" s="5"/>
      <c r="N699" s="7"/>
      <c r="O699" s="42"/>
      <c r="P699" s="42"/>
      <c r="Q699" s="45"/>
      <c r="R699" s="5"/>
    </row>
    <row r="700" spans="2:18" x14ac:dyDescent="0.4">
      <c r="B700" s="7"/>
      <c r="C700" s="42"/>
      <c r="D700" s="42"/>
      <c r="E700" s="46"/>
      <c r="F700" s="46"/>
      <c r="G700" s="51">
        <f t="shared" ref="G700:G703" si="51">+DATEDIF(E700,F700+1,"m")</f>
        <v>0</v>
      </c>
      <c r="H700" s="45"/>
      <c r="M700" s="5"/>
      <c r="N700" s="7"/>
      <c r="O700" s="42"/>
      <c r="P700" s="42"/>
      <c r="Q700" s="45"/>
      <c r="R700" s="5"/>
    </row>
    <row r="701" spans="2:18" x14ac:dyDescent="0.4">
      <c r="B701" s="7"/>
      <c r="C701" s="42"/>
      <c r="D701" s="42"/>
      <c r="E701" s="46"/>
      <c r="F701" s="46"/>
      <c r="G701" s="51">
        <f t="shared" si="51"/>
        <v>0</v>
      </c>
      <c r="H701" s="45"/>
      <c r="M701" s="5"/>
      <c r="N701" s="7"/>
      <c r="O701" s="42"/>
      <c r="P701" s="42"/>
      <c r="Q701" s="45"/>
      <c r="R701" s="5"/>
    </row>
    <row r="702" spans="2:18" x14ac:dyDescent="0.4">
      <c r="B702" s="7"/>
      <c r="C702" s="42"/>
      <c r="D702" s="42"/>
      <c r="E702" s="46"/>
      <c r="F702" s="46"/>
      <c r="G702" s="51">
        <f t="shared" si="51"/>
        <v>0</v>
      </c>
      <c r="H702" s="45"/>
      <c r="M702" s="5"/>
      <c r="N702" s="7"/>
      <c r="O702" s="42"/>
      <c r="P702" s="42"/>
      <c r="Q702" s="45"/>
      <c r="R702" s="5"/>
    </row>
    <row r="703" spans="2:18" ht="16.5" thickBot="1" x14ac:dyDescent="0.45">
      <c r="B703" s="7"/>
      <c r="C703" s="42"/>
      <c r="D703" s="42"/>
      <c r="E703" s="46"/>
      <c r="F703" s="46"/>
      <c r="G703" s="51">
        <f t="shared" si="51"/>
        <v>0</v>
      </c>
      <c r="H703" s="45"/>
      <c r="M703" s="5"/>
      <c r="N703" s="7"/>
      <c r="O703" s="42"/>
      <c r="P703" s="42"/>
      <c r="Q703" s="45"/>
      <c r="R703" s="5"/>
    </row>
    <row r="704" spans="2:18" ht="16.5" thickBot="1" x14ac:dyDescent="0.45">
      <c r="B704" s="7"/>
      <c r="G704" s="6" t="s">
        <v>8</v>
      </c>
      <c r="H704" s="58">
        <f>+MIN(1,SUM(H699:H703))</f>
        <v>0</v>
      </c>
      <c r="M704" s="5"/>
      <c r="N704" s="7"/>
      <c r="R704" s="5"/>
    </row>
    <row r="705" spans="2:18" ht="16.5" thickBot="1" x14ac:dyDescent="0.45">
      <c r="B705" s="4"/>
      <c r="C705" s="3"/>
      <c r="D705" s="3"/>
      <c r="E705" s="3"/>
      <c r="F705" s="3"/>
      <c r="G705" s="3"/>
      <c r="H705" s="3"/>
      <c r="I705" s="3"/>
      <c r="J705" s="3"/>
      <c r="K705" s="3"/>
      <c r="L705" s="3"/>
      <c r="M705" s="2"/>
      <c r="N705" s="4"/>
      <c r="O705" s="3"/>
      <c r="P705" s="3"/>
      <c r="Q705" s="3"/>
      <c r="R705" s="2"/>
    </row>
    <row r="706" spans="2:18" ht="16.5" thickBot="1" x14ac:dyDescent="0.45"/>
    <row r="707" spans="2:18" x14ac:dyDescent="0.4">
      <c r="B707" s="12" t="s">
        <v>7</v>
      </c>
      <c r="C707" s="11"/>
      <c r="D707" s="11"/>
      <c r="E707" s="11"/>
      <c r="F707" s="11"/>
      <c r="G707" s="11"/>
      <c r="H707" s="11"/>
      <c r="I707" s="11"/>
      <c r="J707" s="11"/>
      <c r="K707" s="11"/>
      <c r="L707" s="11"/>
      <c r="M707" s="10"/>
      <c r="N707" s="101" t="s">
        <v>124</v>
      </c>
      <c r="O707" s="102"/>
      <c r="P707" s="102"/>
      <c r="Q707" s="102"/>
      <c r="R707" s="103"/>
    </row>
    <row r="708" spans="2:18" x14ac:dyDescent="0.4">
      <c r="B708" s="7"/>
      <c r="M708" s="5"/>
      <c r="N708" s="7"/>
      <c r="R708" s="5"/>
    </row>
    <row r="709" spans="2:18" x14ac:dyDescent="0.4">
      <c r="B709" s="7">
        <v>1</v>
      </c>
      <c r="C709" t="s">
        <v>6</v>
      </c>
      <c r="D709" t="s">
        <v>4</v>
      </c>
      <c r="M709" s="5"/>
      <c r="N709" s="7"/>
      <c r="O709" s="13" t="s">
        <v>125</v>
      </c>
      <c r="P709" s="13" t="s">
        <v>126</v>
      </c>
      <c r="Q709" s="13" t="s">
        <v>196</v>
      </c>
      <c r="R709" s="5"/>
    </row>
    <row r="710" spans="2:18" x14ac:dyDescent="0.4">
      <c r="B710" s="7"/>
      <c r="C710" s="42"/>
      <c r="D710" s="53">
        <f>+IF(OR(C710="",C710="No"),0,0.2)</f>
        <v>0</v>
      </c>
      <c r="M710" s="5"/>
      <c r="N710" s="7"/>
      <c r="O710" s="42"/>
      <c r="P710" s="42"/>
      <c r="Q710" s="45"/>
      <c r="R710" s="5"/>
    </row>
    <row r="711" spans="2:18" x14ac:dyDescent="0.4">
      <c r="B711" s="7"/>
      <c r="M711" s="5"/>
      <c r="N711" s="7"/>
      <c r="R711" s="5"/>
    </row>
    <row r="712" spans="2:18" x14ac:dyDescent="0.4">
      <c r="B712" s="7">
        <v>2</v>
      </c>
      <c r="C712" t="s">
        <v>5</v>
      </c>
      <c r="D712" t="s">
        <v>202</v>
      </c>
      <c r="E712" t="s">
        <v>4</v>
      </c>
      <c r="M712" s="5"/>
      <c r="N712" s="7"/>
      <c r="O712" s="13" t="s">
        <v>125</v>
      </c>
      <c r="P712" s="13" t="s">
        <v>126</v>
      </c>
      <c r="Q712" s="13" t="s">
        <v>196</v>
      </c>
      <c r="R712" s="5"/>
    </row>
    <row r="713" spans="2:18" x14ac:dyDescent="0.4">
      <c r="B713" s="7"/>
      <c r="C713" s="42"/>
      <c r="D713" s="1">
        <v>0.01</v>
      </c>
      <c r="E713" s="53">
        <f>MIN(D713*C713,0.1)</f>
        <v>0</v>
      </c>
      <c r="M713" s="5"/>
      <c r="N713" s="7"/>
      <c r="O713" s="42"/>
      <c r="P713" s="42"/>
      <c r="Q713" s="45"/>
      <c r="R713" s="5"/>
    </row>
    <row r="714" spans="2:18" x14ac:dyDescent="0.4">
      <c r="B714" s="7"/>
      <c r="M714" s="5"/>
      <c r="N714" s="7"/>
      <c r="O714" s="42"/>
      <c r="P714" s="42"/>
      <c r="Q714" s="45"/>
      <c r="R714" s="5"/>
    </row>
    <row r="715" spans="2:18" x14ac:dyDescent="0.4">
      <c r="B715" s="7">
        <v>3</v>
      </c>
      <c r="C715" s="99" t="s">
        <v>268</v>
      </c>
      <c r="D715" s="99"/>
      <c r="E715" s="99"/>
      <c r="M715" s="5"/>
      <c r="N715" s="7"/>
      <c r="O715" s="42"/>
      <c r="P715" s="42"/>
      <c r="Q715" s="45"/>
      <c r="R715" s="5"/>
    </row>
    <row r="716" spans="2:18" x14ac:dyDescent="0.4">
      <c r="B716" s="7"/>
      <c r="C716" s="99"/>
      <c r="D716" s="99"/>
      <c r="E716" s="99"/>
      <c r="M716" s="5"/>
      <c r="N716" s="7"/>
      <c r="O716" s="42"/>
      <c r="P716" s="42"/>
      <c r="Q716" s="45"/>
      <c r="R716" s="5"/>
    </row>
    <row r="717" spans="2:18" x14ac:dyDescent="0.4">
      <c r="B717" s="7"/>
      <c r="C717" s="99"/>
      <c r="D717" s="99"/>
      <c r="E717" s="99"/>
      <c r="M717" s="5"/>
      <c r="N717" s="7"/>
      <c r="O717" s="42"/>
      <c r="P717" s="42"/>
      <c r="Q717" s="45"/>
      <c r="R717" s="5"/>
    </row>
    <row r="718" spans="2:18" x14ac:dyDescent="0.4">
      <c r="B718" s="7"/>
      <c r="C718" s="42" t="s">
        <v>195</v>
      </c>
      <c r="D718" s="53">
        <f>+IF(OR(C718="",C718="No"),0,0.2)</f>
        <v>0</v>
      </c>
      <c r="M718" s="5"/>
      <c r="N718" s="7"/>
      <c r="O718" s="42"/>
      <c r="P718" s="42"/>
      <c r="Q718" s="45"/>
      <c r="R718" s="5"/>
    </row>
    <row r="719" spans="2:18" x14ac:dyDescent="0.4">
      <c r="B719" s="7"/>
      <c r="M719" s="5"/>
      <c r="N719" s="7"/>
      <c r="O719" s="42"/>
      <c r="P719" s="42"/>
      <c r="Q719" s="45"/>
      <c r="R719" s="5"/>
    </row>
    <row r="720" spans="2:18" ht="16.5" thickBot="1" x14ac:dyDescent="0.45">
      <c r="B720" s="7"/>
      <c r="M720" s="5"/>
      <c r="N720" s="7"/>
      <c r="O720" s="42"/>
      <c r="P720" s="42"/>
      <c r="Q720" s="45"/>
      <c r="R720" s="5"/>
    </row>
    <row r="721" spans="2:18" ht="16.5" thickBot="1" x14ac:dyDescent="0.45">
      <c r="B721" s="7"/>
      <c r="D721" s="6" t="s">
        <v>3</v>
      </c>
      <c r="E721" s="52">
        <f>1+D710+E713+D718</f>
        <v>1</v>
      </c>
      <c r="M721" s="5"/>
      <c r="N721" s="7"/>
      <c r="O721" s="42"/>
      <c r="P721" s="42"/>
      <c r="Q721" s="45"/>
      <c r="R721" s="5"/>
    </row>
    <row r="722" spans="2:18" ht="16.5" thickBot="1" x14ac:dyDescent="0.45">
      <c r="B722" s="4"/>
      <c r="C722" s="3"/>
      <c r="D722" s="3"/>
      <c r="E722" s="3"/>
      <c r="F722" s="3"/>
      <c r="G722" s="3"/>
      <c r="H722" s="3"/>
      <c r="I722" s="3"/>
      <c r="J722" s="3"/>
      <c r="K722" s="3"/>
      <c r="L722" s="3"/>
      <c r="M722" s="2"/>
      <c r="N722" s="4"/>
      <c r="O722" s="3"/>
      <c r="P722" s="3"/>
      <c r="Q722" s="3"/>
      <c r="R722" s="2"/>
    </row>
  </sheetData>
  <sheetProtection insertRows="0"/>
  <dataConsolidate topLabels="1"/>
  <mergeCells count="9">
    <mergeCell ref="C715:E717"/>
    <mergeCell ref="D6:F6"/>
    <mergeCell ref="D7:F7"/>
    <mergeCell ref="N599:R599"/>
    <mergeCell ref="N707:R707"/>
    <mergeCell ref="N11:R11"/>
    <mergeCell ref="N22:R22"/>
    <mergeCell ref="N211:R211"/>
    <mergeCell ref="N557:R557"/>
  </mergeCells>
  <dataValidations count="32">
    <dataValidation type="whole" operator="greaterThanOrEqual" allowBlank="1" showInputMessage="1" showErrorMessage="1" sqref="C713" xr:uid="{B4E53889-DBD2-D748-8A9F-F25BB9203672}">
      <formula1>0</formula1>
    </dataValidation>
    <dataValidation type="list" allowBlank="1" showInputMessage="1" showErrorMessage="1" promptTitle="Acreditación" prompt="En caso de contar con varias acreditaciones, indíquese la de máximo nivel." sqref="C710" xr:uid="{1178B1D3-8E0C-AC4E-A5B4-733D7033923E}">
      <formula1>"No,Profesor Ayudante Doctor,Profesor Permanente Laboral,Profesor Contratado Doctor,Titular de Universidad,Catedrático de Universidad"</formula1>
    </dataValidation>
    <dataValidation type="list" allowBlank="1" showInputMessage="1" showErrorMessage="1" sqref="C609" xr:uid="{D0DE7F54-2F66-0049-B6A1-05455F688BDE}">
      <formula1>"No acreditado,Elemental,Mitjà,Superior"</formula1>
    </dataValidation>
    <dataValidation type="list" allowBlank="1" showInputMessage="1" showErrorMessage="1" sqref="E602:E606" xr:uid="{B2F0896A-DBE6-004E-999D-54EAE2D37FFD}">
      <formula1>"A1,A2,B1,B2,C1,C2,First o equivalente,Advanced o equivalente,Proficient o equivalente"</formula1>
    </dataValidation>
    <dataValidation type="list" allowBlank="1" showInputMessage="1" showErrorMessage="1" sqref="C512:C552" xr:uid="{2A7F41B3-8791-2746-B30C-892709A2A56A}">
      <formula1>"Programa incorporación doctores/as,Beca Investigación Postdoctoral,Editor de revistas indexadas,Revisor artículos revistas indexadas,Otras acciones expositivas artísticas y literarias"</formula1>
    </dataValidation>
    <dataValidation type="list" allowBlank="1" showInputMessage="1" showErrorMessage="1" sqref="G412:G439" xr:uid="{B2CC1271-EB19-6E4A-B477-8BCC7E22A9A4}">
      <formula1>"Patente Internacional o Nacional en explotación,Patente nacional con examen,Registro propiedad intelectual"</formula1>
    </dataValidation>
    <dataValidation type="list" allowBlank="1" showInputMessage="1" showErrorMessage="1" sqref="G310:G335 G382:G406" xr:uid="{76D2D667-4C77-9D4E-8569-BCE8AFB215B8}">
      <formula1>"Exposición,Comisariado,Premio"</formula1>
    </dataValidation>
    <dataValidation type="list" allowBlank="1" showInputMessage="1" showErrorMessage="1" sqref="H280:H306" xr:uid="{D1FD68D8-41E5-A440-A634-FDF8D03971CB}">
      <formula1>"Libro de investigación,Capítulo de libro de investigación"</formula1>
    </dataValidation>
    <dataValidation type="list" allowBlank="1" showInputMessage="1" showErrorMessage="1" sqref="H217:H276" xr:uid="{871CB281-263E-2A48-8BD1-6683667D6103}">
      <formula1>"Indexada en JCR u otros índices reconocidos por CNEAI,Actas de congresos reconocidos por CNEAI,Revista Internacional no indexada,Revista Nacional no indexada"</formula1>
    </dataValidation>
    <dataValidation type="whole" operator="greaterThan" allowBlank="1" showInputMessage="1" showErrorMessage="1" sqref="E656:E666 E166:E207 D143:D161" xr:uid="{0AEE9A97-526F-F241-8FCD-EAFB6A9990F7}">
      <formula1>0</formula1>
    </dataValidation>
    <dataValidation type="date" allowBlank="1" showInputMessage="1" showErrorMessage="1" sqref="G120:G138 G217:G276 G280:G306 F310:F335 G341:G378 F382:F406 F412:F439 D619:E651 G444:G473 E560:F595 G477:G506 E699:F703" xr:uid="{A10F3A91-3B7F-C64C-8569-FACF7D84ACF4}">
      <formula1>1</formula1>
      <formula2>TODAY()</formula2>
    </dataValidation>
    <dataValidation type="list" allowBlank="1" showInputMessage="1" showErrorMessage="1" sqref="G99:G114 H120:H138 H341:H378" xr:uid="{8E39F8CD-7AA4-5743-8C42-E6E04FD79469}">
      <formula1>"Nacional,Internacional"</formula1>
    </dataValidation>
    <dataValidation type="list" allowBlank="1" showInputMessage="1" showErrorMessage="1" sqref="F26:F50" xr:uid="{3D5D3D37-20A0-EA4F-B09E-E70F654AD000}">
      <formula1>"Tiempo Parcial,Tiempo Completo"</formula1>
    </dataValidation>
    <dataValidation type="decimal" allowBlank="1" showInputMessage="1" showErrorMessage="1" sqref="G26:G50 F55:F77" xr:uid="{913687E4-2E9F-DD47-97A7-9D4D90599633}">
      <formula1>0</formula1>
      <formula2>100</formula2>
    </dataValidation>
    <dataValidation type="list" allowBlank="1" showInputMessage="1" showErrorMessage="1" sqref="D19" xr:uid="{C800883F-DD07-684A-8AA7-DD7FA7F11DC9}">
      <formula1>"Nacional,Autonómico"</formula1>
    </dataValidation>
    <dataValidation type="list" allowBlank="1" showInputMessage="1" showErrorMessage="1" sqref="C19" xr:uid="{BD1FA284-5652-214B-AC54-E0D336262C51}">
      <formula1>"Sí,No"</formula1>
    </dataValidation>
    <dataValidation type="decimal" allowBlank="1" showInputMessage="1" showErrorMessage="1" sqref="G614:G616" xr:uid="{8E812F94-4343-3E40-BAC2-2D2CAEED2D7A}">
      <formula1>0</formula1>
      <formula2>10</formula2>
    </dataValidation>
    <dataValidation type="list" allowBlank="1" showInputMessage="1" showErrorMessage="1" sqref="D614:D616" xr:uid="{5304D145-AC1E-BB44-AFDD-ED1050814488}">
      <formula1>"Grado,Máster,Doctorado,Licenciatura,Diplomatura"</formula1>
    </dataValidation>
    <dataValidation type="decimal" allowBlank="1" showInputMessage="1" showErrorMessage="1" sqref="E19 H14:H15 J26:J50 I55:I77 I82:I95 I99:I114 J120:J138 G166:G207 J217:J276 K280:K306 I310:I335 J341:J378 I382:I406 I412:I439" xr:uid="{398C2942-21B3-0F48-8732-138DC43B8451}">
      <formula1>0</formula1>
      <formula2>1</formula2>
    </dataValidation>
    <dataValidation allowBlank="1" showInputMessage="1" showErrorMessage="1" promptTitle="Titulación" prompt="Debe indicarse la titulación que se considere más relevante para la plaza a la que se opta. El resto de titulaciones se reflejarán en Otros Méritos." sqref="C14:C15" xr:uid="{485FCB6F-B078-49BA-B750-D1616233A409}"/>
    <dataValidation allowBlank="1" showInputMessage="1" showErrorMessage="1" promptTitle="Fecha" prompt="Fecha de obtención que figura en el título académico." sqref="F614:F616 F14:F15" xr:uid="{077DD3C7-5328-4E76-8630-F074E9DEB8A7}"/>
    <dataValidation type="decimal" allowBlank="1" showInputMessage="1" showErrorMessage="1" prompt="Con base 10." sqref="G14:G15" xr:uid="{5FD3C3DC-3D56-445A-9E2C-59CFD4B845AF}">
      <formula1>0</formula1>
      <formula2>10</formula2>
    </dataValidation>
    <dataValidation allowBlank="1" showInputMessage="1" showErrorMessage="1" promptTitle="Figura contractual" prompt="Por ejemplo:_x000a_- Profesor Asociado_x000a_- Colaboración docente_x000a_- Venia docendi_x000a_- ..." sqref="C26:C50" xr:uid="{BBE7EFC3-9DE8-4B0D-A02C-0522F9A74BA1}"/>
    <dataValidation allowBlank="1" showInputMessage="1" showErrorMessage="1" promptTitle="Curso académico" prompt="Formato: XXXX/XX_x000a_(Ejemplo: 2020/21)." sqref="E26:E50 E55:E77" xr:uid="{2B116375-72B4-4075-9C22-8C49B49C8DF3}"/>
    <dataValidation type="decimal" allowBlank="1" showInputMessage="1" showErrorMessage="1" promptTitle="Encuesta" prompt="Encuesta promedio del curso, sobre 10 puntos." sqref="H26:H50 G55:G77" xr:uid="{DE1D43B0-E273-48A6-9220-059B58905F8C}">
      <formula1>0</formula1>
      <formula2>10</formula2>
    </dataValidation>
    <dataValidation allowBlank="1" showInputMessage="1" showErrorMessage="1" promptTitle="Autores" prompt="Deben introducirse los autores, separados por punto y coma." sqref="D82:D95 D99:D114 D120:D138 D217:D276 D280:D306 D310:D335 D341:D378 D382:D406" xr:uid="{59EE70B3-2875-4F6A-8174-FE48E3D88744}"/>
    <dataValidation type="date" operator="lessThanOrEqual" allowBlank="1" showInputMessage="1" showErrorMessage="1" promptTitle="Fecha" prompt="Fecha del título o diploma acreditativo." sqref="D166:D207 D656:D666" xr:uid="{D8BF90A6-C24C-4A02-B980-F53A9F8BC852}">
      <formula1>TODAY()</formula1>
    </dataValidation>
    <dataValidation type="list" allowBlank="1" showInputMessage="1" showErrorMessage="1" sqref="D14:D15" xr:uid="{35F3E787-397A-4AA6-8372-CA52B28BD6BA}">
      <formula1>"Grado,Máster,Licenciatura,Diplomatura,Ingeniería,Ingeniería Técnica"</formula1>
    </dataValidation>
    <dataValidation type="decimal" allowBlank="1" showInputMessage="1" showErrorMessage="1" promptTitle="Multiplicador por mes" prompt="Indíquese el factor multiplicador a sumar por cada mes, hasta un máximo de 0.01 por mes. El máximo total a sumar por estancias financiadas será de 0.1 puntos." sqref="D713" xr:uid="{FDC3A0D1-CE69-4174-AEBE-ACFB7790417C}">
      <formula1>0</formula1>
      <formula2>0.01</formula2>
    </dataValidation>
    <dataValidation type="decimal" allowBlank="1" showInputMessage="1" showErrorMessage="1" promptTitle="Nota media" prompt="Nota media de la titulación o titulaciones relevantes para la plaza." sqref="G16" xr:uid="{73D107A1-7B81-4B6A-B34E-4F1C59754321}">
      <formula1>0</formula1>
      <formula2>10</formula2>
    </dataValidation>
    <dataValidation type="decimal" allowBlank="1" showInputMessage="1" showErrorMessage="1" promptTitle="Nota media" prompt="Nota media de la titulación o titulaciones relevantes para la plaza, afectadas por el/los factor/es de idoneidad." sqref="I16" xr:uid="{09BA65A2-2C2F-43FE-B301-DBCDA82E972E}">
      <formula1>0</formula1>
      <formula2>10</formula2>
    </dataValidation>
    <dataValidation type="list" allowBlank="1" showErrorMessage="1" promptTitle="Acreditación" prompt="En caso de contar con varias acreditaciones, indíquese la de máximo nivel." sqref="C718" xr:uid="{FEC9F188-9E1E-4B9F-BDBF-6B0FC9C0F5F3}">
      <formula1>"Sí,No"</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AB3DC87-4EC2-4DF9-9CDF-5E20120EBFA3}">
          <x14:formula1>
            <xm:f>Aux!$A$4:$A$44</xm:f>
          </x14:formula1>
          <xm:sqref>D6:F6</xm:sqref>
        </x14:dataValidation>
        <x14:dataValidation type="list" allowBlank="1" showInputMessage="1" showErrorMessage="1" xr:uid="{D9398C24-A3F1-4F29-ABC3-C771079A7EAF}">
          <x14:formula1>
            <xm:f>Aux!$D$4:$D$16</xm:f>
          </x14:formula1>
          <xm:sqref>D7:F7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77210-F73F-4863-995F-D3ACD83AFD04}">
  <dimension ref="A3:D44"/>
  <sheetViews>
    <sheetView workbookViewId="0">
      <selection activeCell="A21" sqref="A21"/>
    </sheetView>
  </sheetViews>
  <sheetFormatPr baseColWidth="10" defaultRowHeight="16" x14ac:dyDescent="0.4"/>
  <sheetData>
    <row r="3" spans="1:4" x14ac:dyDescent="0.4">
      <c r="A3" t="s">
        <v>205</v>
      </c>
      <c r="D3" t="s">
        <v>206</v>
      </c>
    </row>
    <row r="4" spans="1:4" x14ac:dyDescent="0.4">
      <c r="A4" t="s">
        <v>207</v>
      </c>
      <c r="D4" t="s">
        <v>208</v>
      </c>
    </row>
    <row r="5" spans="1:4" x14ac:dyDescent="0.4">
      <c r="A5" t="s">
        <v>209</v>
      </c>
      <c r="D5" t="s">
        <v>210</v>
      </c>
    </row>
    <row r="6" spans="1:4" x14ac:dyDescent="0.4">
      <c r="A6" t="s">
        <v>211</v>
      </c>
      <c r="D6" t="s">
        <v>212</v>
      </c>
    </row>
    <row r="7" spans="1:4" x14ac:dyDescent="0.4">
      <c r="A7" t="s">
        <v>213</v>
      </c>
      <c r="D7" t="s">
        <v>214</v>
      </c>
    </row>
    <row r="8" spans="1:4" x14ac:dyDescent="0.4">
      <c r="A8" t="s">
        <v>215</v>
      </c>
      <c r="D8" t="s">
        <v>216</v>
      </c>
    </row>
    <row r="9" spans="1:4" x14ac:dyDescent="0.4">
      <c r="A9" t="s">
        <v>217</v>
      </c>
      <c r="D9" t="s">
        <v>218</v>
      </c>
    </row>
    <row r="10" spans="1:4" x14ac:dyDescent="0.4">
      <c r="A10" t="s">
        <v>219</v>
      </c>
      <c r="D10" t="s">
        <v>220</v>
      </c>
    </row>
    <row r="11" spans="1:4" x14ac:dyDescent="0.4">
      <c r="A11" t="s">
        <v>221</v>
      </c>
      <c r="D11" t="s">
        <v>222</v>
      </c>
    </row>
    <row r="12" spans="1:4" x14ac:dyDescent="0.4">
      <c r="A12" t="s">
        <v>223</v>
      </c>
      <c r="D12" t="s">
        <v>224</v>
      </c>
    </row>
    <row r="13" spans="1:4" x14ac:dyDescent="0.4">
      <c r="A13" t="s">
        <v>225</v>
      </c>
      <c r="D13" t="s">
        <v>226</v>
      </c>
    </row>
    <row r="14" spans="1:4" x14ac:dyDescent="0.4">
      <c r="A14" t="s">
        <v>227</v>
      </c>
      <c r="D14" t="s">
        <v>228</v>
      </c>
    </row>
    <row r="15" spans="1:4" x14ac:dyDescent="0.4">
      <c r="A15" t="s">
        <v>229</v>
      </c>
      <c r="D15" t="s">
        <v>230</v>
      </c>
    </row>
    <row r="16" spans="1:4" x14ac:dyDescent="0.4">
      <c r="A16" t="s">
        <v>231</v>
      </c>
      <c r="D16" t="s">
        <v>232</v>
      </c>
    </row>
    <row r="17" spans="1:1" x14ac:dyDescent="0.4">
      <c r="A17" t="s">
        <v>233</v>
      </c>
    </row>
    <row r="18" spans="1:1" x14ac:dyDescent="0.4">
      <c r="A18" t="s">
        <v>234</v>
      </c>
    </row>
    <row r="19" spans="1:1" x14ac:dyDescent="0.4">
      <c r="A19" t="s">
        <v>235</v>
      </c>
    </row>
    <row r="20" spans="1:1" x14ac:dyDescent="0.4">
      <c r="A20" t="s">
        <v>236</v>
      </c>
    </row>
    <row r="21" spans="1:1" x14ac:dyDescent="0.4">
      <c r="A21" t="s">
        <v>237</v>
      </c>
    </row>
    <row r="22" spans="1:1" x14ac:dyDescent="0.4">
      <c r="A22" t="s">
        <v>238</v>
      </c>
    </row>
    <row r="23" spans="1:1" x14ac:dyDescent="0.4">
      <c r="A23" t="s">
        <v>239</v>
      </c>
    </row>
    <row r="24" spans="1:1" x14ac:dyDescent="0.4">
      <c r="A24" t="s">
        <v>240</v>
      </c>
    </row>
    <row r="25" spans="1:1" x14ac:dyDescent="0.4">
      <c r="A25" t="s">
        <v>241</v>
      </c>
    </row>
    <row r="26" spans="1:1" x14ac:dyDescent="0.4">
      <c r="A26" t="s">
        <v>242</v>
      </c>
    </row>
    <row r="27" spans="1:1" x14ac:dyDescent="0.4">
      <c r="A27" t="s">
        <v>243</v>
      </c>
    </row>
    <row r="28" spans="1:1" x14ac:dyDescent="0.4">
      <c r="A28" t="s">
        <v>244</v>
      </c>
    </row>
    <row r="29" spans="1:1" x14ac:dyDescent="0.4">
      <c r="A29" t="s">
        <v>245</v>
      </c>
    </row>
    <row r="30" spans="1:1" x14ac:dyDescent="0.4">
      <c r="A30" t="s">
        <v>246</v>
      </c>
    </row>
    <row r="31" spans="1:1" x14ac:dyDescent="0.4">
      <c r="A31" t="s">
        <v>247</v>
      </c>
    </row>
    <row r="32" spans="1:1" x14ac:dyDescent="0.4">
      <c r="A32" t="s">
        <v>248</v>
      </c>
    </row>
    <row r="33" spans="1:1" x14ac:dyDescent="0.4">
      <c r="A33" t="s">
        <v>249</v>
      </c>
    </row>
    <row r="34" spans="1:1" x14ac:dyDescent="0.4">
      <c r="A34" t="s">
        <v>250</v>
      </c>
    </row>
    <row r="35" spans="1:1" x14ac:dyDescent="0.4">
      <c r="A35" t="s">
        <v>251</v>
      </c>
    </row>
    <row r="36" spans="1:1" x14ac:dyDescent="0.4">
      <c r="A36" t="s">
        <v>252</v>
      </c>
    </row>
    <row r="37" spans="1:1" x14ac:dyDescent="0.4">
      <c r="A37" t="s">
        <v>253</v>
      </c>
    </row>
    <row r="38" spans="1:1" x14ac:dyDescent="0.4">
      <c r="A38" t="s">
        <v>254</v>
      </c>
    </row>
    <row r="39" spans="1:1" x14ac:dyDescent="0.4">
      <c r="A39" t="s">
        <v>255</v>
      </c>
    </row>
    <row r="40" spans="1:1" x14ac:dyDescent="0.4">
      <c r="A40" t="s">
        <v>256</v>
      </c>
    </row>
    <row r="41" spans="1:1" x14ac:dyDescent="0.4">
      <c r="A41" t="s">
        <v>257</v>
      </c>
    </row>
    <row r="42" spans="1:1" x14ac:dyDescent="0.4">
      <c r="A42" t="s">
        <v>258</v>
      </c>
    </row>
    <row r="43" spans="1:1" x14ac:dyDescent="0.4">
      <c r="A43" t="s">
        <v>259</v>
      </c>
    </row>
    <row r="44" spans="1:1" x14ac:dyDescent="0.4">
      <c r="A44" t="s">
        <v>260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15D05B4507DA4397EE0068D8ADE218" ma:contentTypeVersion="16" ma:contentTypeDescription="Crear nuevo documento." ma:contentTypeScope="" ma:versionID="bafc1650dc20a2d1178a53d4da90a6dc">
  <xsd:schema xmlns:xsd="http://www.w3.org/2001/XMLSchema" xmlns:xs="http://www.w3.org/2001/XMLSchema" xmlns:p="http://schemas.microsoft.com/office/2006/metadata/properties" xmlns:ns2="30918426-4c9d-4c87-a8c9-338cdc8d10e0" xmlns:ns3="20593d88-0bf2-4325-9905-7f47199b6045" targetNamespace="http://schemas.microsoft.com/office/2006/metadata/properties" ma:root="true" ma:fieldsID="bf52d6e706bba117510de2aa725f5293" ns2:_="" ns3:_="">
    <xsd:import namespace="30918426-4c9d-4c87-a8c9-338cdc8d10e0"/>
    <xsd:import namespace="20593d88-0bf2-4325-9905-7f47199b604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18426-4c9d-4c87-a8c9-338cdc8d1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02575e52-3e5f-4a4c-9122-9f0195bc6a02"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593d88-0bf2-4325-9905-7f47199b604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78046d-b924-452f-9380-7d15a425c0ee}" ma:internalName="TaxCatchAll" ma:showField="CatchAllData" ma:web="20593d88-0bf2-4325-9905-7f47199b60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62B09A-0614-4A3C-BCDF-1F549E0FE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18426-4c9d-4c87-a8c9-338cdc8d10e0"/>
    <ds:schemaRef ds:uri="20593d88-0bf2-4325-9905-7f47199b6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567DCE-CA57-4A07-AF98-1953AFB2C5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29</vt:i4>
      </vt:variant>
    </vt:vector>
  </HeadingPairs>
  <TitlesOfParts>
    <vt:vector size="32" baseType="lpstr">
      <vt:lpstr>Descripción</vt:lpstr>
      <vt:lpstr>Candidato(a)</vt:lpstr>
      <vt:lpstr>Aux</vt:lpstr>
      <vt:lpstr>'Candidato(a)'!Preferente</vt:lpstr>
      <vt:lpstr>'Candidato(a)'!TotalA1</vt:lpstr>
      <vt:lpstr>'Candidato(a)'!TotalA1Pre</vt:lpstr>
      <vt:lpstr>'Candidato(a)'!TotalA2</vt:lpstr>
      <vt:lpstr>'Candidato(a)'!TotalB1</vt:lpstr>
      <vt:lpstr>'Candidato(a)'!TotalB1Pre</vt:lpstr>
      <vt:lpstr>'Candidato(a)'!TotalB2</vt:lpstr>
      <vt:lpstr>'Candidato(a)'!TotalB2Pre</vt:lpstr>
      <vt:lpstr>'Candidato(a)'!TotalB3</vt:lpstr>
      <vt:lpstr>'Candidato(a)'!TotalB3Pre</vt:lpstr>
      <vt:lpstr>'Candidato(a)'!TotalB4</vt:lpstr>
      <vt:lpstr>'Candidato(a)'!TotalB4Pre</vt:lpstr>
      <vt:lpstr>'Candidato(a)'!TotalB5</vt:lpstr>
      <vt:lpstr>'Candidato(a)'!TotalB6</vt:lpstr>
      <vt:lpstr>'Candidato(a)'!TotalB6Pre</vt:lpstr>
      <vt:lpstr>'Candidato(a)'!TotalC1</vt:lpstr>
      <vt:lpstr>'Candidato(a)'!TotalC1Pre</vt:lpstr>
      <vt:lpstr>'Candidato(a)'!TotalC2</vt:lpstr>
      <vt:lpstr>'Candidato(a)'!TotalC2Pre</vt:lpstr>
      <vt:lpstr>'Candidato(a)'!TotalC3</vt:lpstr>
      <vt:lpstr>'Candidato(a)'!TotalC3Pre</vt:lpstr>
      <vt:lpstr>'Candidato(a)'!TotalC4</vt:lpstr>
      <vt:lpstr>'Candidato(a)'!TotalC5</vt:lpstr>
      <vt:lpstr>'Candidato(a)'!TotalD1</vt:lpstr>
      <vt:lpstr>'Candidato(a)'!TotalE1</vt:lpstr>
      <vt:lpstr>'Candidato(a)'!TotalE2</vt:lpstr>
      <vt:lpstr>'Candidato(a)'!TotalE3</vt:lpstr>
      <vt:lpstr>'Candidato(a)'!TotalE4</vt:lpstr>
      <vt:lpstr>'Candidato(a)'!TotalE5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Camacho Torregrosa</dc:creator>
  <cp:lastModifiedBy>Francisco Javier Camacho Torregrosa</cp:lastModifiedBy>
  <dcterms:created xsi:type="dcterms:W3CDTF">2024-05-01T09:01:57Z</dcterms:created>
  <dcterms:modified xsi:type="dcterms:W3CDTF">2025-03-26T19:47:29Z</dcterms:modified>
</cp:coreProperties>
</file>