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ATLAT\Downloads\"/>
    </mc:Choice>
  </mc:AlternateContent>
  <xr:revisionPtr revIDLastSave="0" documentId="8_{4631AD13-3FB0-42CE-9347-970F4DD2AEAB}" xr6:coauthVersionLast="36" xr6:coauthVersionMax="36" xr10:uidLastSave="{00000000-0000-0000-0000-000000000000}"/>
  <bookViews>
    <workbookView xWindow="0" yWindow="0" windowWidth="19200" windowHeight="11385" tabRatio="869" activeTab="2" xr2:uid="{00000000-000D-0000-FFFF-FFFF00000000}"/>
  </bookViews>
  <sheets>
    <sheet name="tots castellà" sheetId="19" r:id="rId1"/>
    <sheet name="tots valencià" sheetId="20" r:id="rId2"/>
    <sheet name="tots indistint" sheetId="21" r:id="rId3"/>
    <sheet name="1997" sheetId="17" r:id="rId4"/>
    <sheet name="1998" sheetId="16" r:id="rId5"/>
    <sheet name="1999" sheetId="15" r:id="rId6"/>
    <sheet name="2000" sheetId="14" r:id="rId7"/>
    <sheet name="2001" sheetId="13" r:id="rId8"/>
    <sheet name="2002" sheetId="12" r:id="rId9"/>
    <sheet name="2003" sheetId="11" r:id="rId10"/>
    <sheet name="2004" sheetId="10" r:id="rId11"/>
    <sheet name="2005" sheetId="9" r:id="rId12"/>
    <sheet name="2006" sheetId="8" r:id="rId13"/>
    <sheet name="2007" sheetId="7" r:id="rId14"/>
    <sheet name="2008" sheetId="6" r:id="rId15"/>
    <sheet name="2009" sheetId="5" r:id="rId16"/>
    <sheet name="2010" sheetId="4" r:id="rId17"/>
    <sheet name="2011" sheetId="1" r:id="rId18"/>
    <sheet name="2012" sheetId="22" r:id="rId19"/>
    <sheet name="2013" sheetId="2" r:id="rId20"/>
    <sheet name="2014" sheetId="3" r:id="rId21"/>
    <sheet name="2015" sheetId="23" r:id="rId22"/>
  </sheets>
  <calcPr calcId="191029"/>
</workbook>
</file>

<file path=xl/calcChain.xml><?xml version="1.0" encoding="utf-8"?>
<calcChain xmlns="http://schemas.openxmlformats.org/spreadsheetml/2006/main">
  <c r="Q46" i="23" l="1"/>
  <c r="L46" i="23"/>
  <c r="U46" i="23" s="1"/>
  <c r="H46" i="23"/>
  <c r="T46" i="23" s="1"/>
  <c r="D46" i="23"/>
  <c r="S46" i="23" s="1"/>
  <c r="D22" i="23"/>
  <c r="U32" i="23"/>
  <c r="U36" i="23"/>
  <c r="T38" i="23"/>
  <c r="T40" i="23"/>
  <c r="T41" i="23"/>
  <c r="T42" i="23"/>
  <c r="T44" i="23"/>
  <c r="T45" i="23"/>
  <c r="S30" i="23"/>
  <c r="S31" i="23"/>
  <c r="S32" i="23"/>
  <c r="S34" i="23"/>
  <c r="S35" i="23"/>
  <c r="S36" i="23"/>
  <c r="S39" i="23"/>
  <c r="S40" i="23"/>
  <c r="S43" i="23"/>
  <c r="S44" i="23"/>
  <c r="S28" i="23"/>
  <c r="Q39" i="23"/>
  <c r="N39" i="23"/>
  <c r="U39" i="23" s="1"/>
  <c r="J39" i="23"/>
  <c r="T39" i="23" s="1"/>
  <c r="F39" i="23"/>
  <c r="F38" i="23"/>
  <c r="S38" i="23" s="1"/>
  <c r="L22" i="23"/>
  <c r="H22" i="23"/>
  <c r="G21" i="3"/>
  <c r="Q14" i="23"/>
  <c r="J14" i="23" s="1"/>
  <c r="T14" i="23" s="1"/>
  <c r="T17" i="21" s="1"/>
  <c r="Q3" i="23"/>
  <c r="F3" i="23" s="1"/>
  <c r="S3" i="23" s="1"/>
  <c r="Q45" i="23"/>
  <c r="N45" i="23"/>
  <c r="U45" i="23" s="1"/>
  <c r="J45" i="23"/>
  <c r="F45" i="23"/>
  <c r="S45" i="23" s="1"/>
  <c r="Q44" i="23"/>
  <c r="N44" i="23"/>
  <c r="U44" i="23" s="1"/>
  <c r="J44" i="23"/>
  <c r="F44" i="23"/>
  <c r="Q43" i="23"/>
  <c r="N43" i="23"/>
  <c r="U43" i="23" s="1"/>
  <c r="J43" i="23"/>
  <c r="T43" i="23" s="1"/>
  <c r="F43" i="23"/>
  <c r="Q42" i="23"/>
  <c r="N42" i="23"/>
  <c r="U42" i="23" s="1"/>
  <c r="J42" i="23"/>
  <c r="F42" i="23"/>
  <c r="S42" i="23" s="1"/>
  <c r="Q41" i="23"/>
  <c r="N41" i="23"/>
  <c r="U41" i="23" s="1"/>
  <c r="J41" i="23"/>
  <c r="F41" i="23"/>
  <c r="S41" i="23" s="1"/>
  <c r="Q40" i="23"/>
  <c r="N40" i="23"/>
  <c r="U40" i="23" s="1"/>
  <c r="J40" i="23"/>
  <c r="F40" i="23"/>
  <c r="Q38" i="23"/>
  <c r="N38" i="23"/>
  <c r="U38" i="23" s="1"/>
  <c r="J38" i="23"/>
  <c r="Q37" i="23"/>
  <c r="N37" i="23"/>
  <c r="U37" i="23" s="1"/>
  <c r="J37" i="23"/>
  <c r="T37" i="23" s="1"/>
  <c r="F37" i="23"/>
  <c r="S37" i="23" s="1"/>
  <c r="Q36" i="23"/>
  <c r="N36" i="23"/>
  <c r="J36" i="23"/>
  <c r="T36" i="23" s="1"/>
  <c r="F36" i="23"/>
  <c r="Q35" i="23"/>
  <c r="N35" i="23"/>
  <c r="U35" i="23" s="1"/>
  <c r="J35" i="23"/>
  <c r="T35" i="23" s="1"/>
  <c r="F35" i="23"/>
  <c r="Q34" i="23"/>
  <c r="N34" i="23"/>
  <c r="U34" i="23" s="1"/>
  <c r="J34" i="23"/>
  <c r="T34" i="23" s="1"/>
  <c r="F34" i="23"/>
  <c r="Q33" i="23"/>
  <c r="N33" i="23"/>
  <c r="U33" i="23" s="1"/>
  <c r="J33" i="23"/>
  <c r="T33" i="23" s="1"/>
  <c r="F33" i="23"/>
  <c r="S33" i="23" s="1"/>
  <c r="Q32" i="23"/>
  <c r="N32" i="23"/>
  <c r="J32" i="23"/>
  <c r="T32" i="23" s="1"/>
  <c r="F32" i="23"/>
  <c r="Q31" i="23"/>
  <c r="N31" i="23"/>
  <c r="U31" i="23" s="1"/>
  <c r="J31" i="23"/>
  <c r="T31" i="23" s="1"/>
  <c r="F31" i="23"/>
  <c r="Q30" i="23"/>
  <c r="N30" i="23"/>
  <c r="U30" i="23" s="1"/>
  <c r="J30" i="23"/>
  <c r="T30" i="23" s="1"/>
  <c r="F30" i="23"/>
  <c r="Q29" i="23"/>
  <c r="N29" i="23"/>
  <c r="U29" i="23" s="1"/>
  <c r="J29" i="23"/>
  <c r="T29" i="23" s="1"/>
  <c r="F29" i="23"/>
  <c r="S29" i="23" s="1"/>
  <c r="Q28" i="23"/>
  <c r="N28" i="23"/>
  <c r="U28" i="23" s="1"/>
  <c r="J28" i="23"/>
  <c r="T28" i="23" s="1"/>
  <c r="F28" i="23"/>
  <c r="Q21" i="23"/>
  <c r="N21" i="23" s="1"/>
  <c r="U21" i="23" s="1"/>
  <c r="T19" i="19" s="1"/>
  <c r="Q20" i="23"/>
  <c r="N20" i="23" s="1"/>
  <c r="U20" i="23" s="1"/>
  <c r="T20" i="19" s="1"/>
  <c r="Q19" i="23"/>
  <c r="N19" i="23" s="1"/>
  <c r="U19" i="23" s="1"/>
  <c r="T18" i="19" s="1"/>
  <c r="Q18" i="23"/>
  <c r="N18" i="23" s="1"/>
  <c r="U18" i="23" s="1"/>
  <c r="T15" i="19" s="1"/>
  <c r="Q17" i="23"/>
  <c r="N17" i="23" s="1"/>
  <c r="U17" i="23" s="1"/>
  <c r="T14" i="19" s="1"/>
  <c r="Q16" i="23"/>
  <c r="N16" i="23" s="1"/>
  <c r="U16" i="23" s="1"/>
  <c r="T13" i="19" s="1"/>
  <c r="Q15" i="23"/>
  <c r="N15" i="23" s="1"/>
  <c r="U15" i="23" s="1"/>
  <c r="T12" i="19" s="1"/>
  <c r="Q13" i="23"/>
  <c r="N13" i="23" s="1"/>
  <c r="U13" i="23" s="1"/>
  <c r="T11" i="19" s="1"/>
  <c r="Q12" i="23"/>
  <c r="N12" i="23" s="1"/>
  <c r="U12" i="23" s="1"/>
  <c r="T10" i="19" s="1"/>
  <c r="Q11" i="23"/>
  <c r="N11" i="23" s="1"/>
  <c r="U11" i="23" s="1"/>
  <c r="T17" i="19" s="1"/>
  <c r="Q10" i="23"/>
  <c r="N10" i="23" s="1"/>
  <c r="U10" i="23" s="1"/>
  <c r="T9" i="19" s="1"/>
  <c r="Q9" i="23"/>
  <c r="N9" i="23" s="1"/>
  <c r="U9" i="23" s="1"/>
  <c r="T8" i="19" s="1"/>
  <c r="Q8" i="23"/>
  <c r="N8" i="23" s="1"/>
  <c r="U8" i="23" s="1"/>
  <c r="T7" i="19" s="1"/>
  <c r="Q7" i="23"/>
  <c r="N7" i="23" s="1"/>
  <c r="U7" i="23" s="1"/>
  <c r="T6" i="19" s="1"/>
  <c r="Q6" i="23"/>
  <c r="N6" i="23" s="1"/>
  <c r="U6" i="23" s="1"/>
  <c r="T5" i="19" s="1"/>
  <c r="Q5" i="23"/>
  <c r="N5" i="23" s="1"/>
  <c r="U5" i="23" s="1"/>
  <c r="T4" i="19" s="1"/>
  <c r="Q4" i="23"/>
  <c r="N4" i="23" s="1"/>
  <c r="U4" i="23" s="1"/>
  <c r="T3" i="19" s="1"/>
  <c r="N3" i="23" l="1"/>
  <c r="U3" i="23" s="1"/>
  <c r="T16" i="19" s="1"/>
  <c r="N14" i="23"/>
  <c r="U14" i="23" s="1"/>
  <c r="T21" i="19" s="1"/>
  <c r="F14" i="23"/>
  <c r="S14" i="23" s="1"/>
  <c r="Q22" i="23"/>
  <c r="S22" i="23" s="1"/>
  <c r="J17" i="23"/>
  <c r="T17" i="23" s="1"/>
  <c r="T14" i="21" s="1"/>
  <c r="J19" i="23"/>
  <c r="T19" i="23" s="1"/>
  <c r="T19" i="21" s="1"/>
  <c r="J20" i="23"/>
  <c r="T20" i="23" s="1"/>
  <c r="T21" i="21" s="1"/>
  <c r="J21" i="23"/>
  <c r="T21" i="23" s="1"/>
  <c r="T20" i="21" s="1"/>
  <c r="J4" i="23"/>
  <c r="T4" i="23" s="1"/>
  <c r="T3" i="21" s="1"/>
  <c r="J6" i="23"/>
  <c r="T6" i="23" s="1"/>
  <c r="T5" i="21" s="1"/>
  <c r="J8" i="23"/>
  <c r="T8" i="23" s="1"/>
  <c r="T7" i="21" s="1"/>
  <c r="J10" i="23"/>
  <c r="T10" i="23" s="1"/>
  <c r="T9" i="21" s="1"/>
  <c r="J12" i="23"/>
  <c r="T12" i="23" s="1"/>
  <c r="T10" i="21" s="1"/>
  <c r="J16" i="23"/>
  <c r="T16" i="23" s="1"/>
  <c r="T13" i="21" s="1"/>
  <c r="J18" i="23"/>
  <c r="T18" i="23" s="1"/>
  <c r="T15" i="21" s="1"/>
  <c r="J3" i="23"/>
  <c r="T3" i="23" s="1"/>
  <c r="T16" i="21" s="1"/>
  <c r="J5" i="23"/>
  <c r="T5" i="23" s="1"/>
  <c r="T4" i="21" s="1"/>
  <c r="J7" i="23"/>
  <c r="T7" i="23" s="1"/>
  <c r="T6" i="21" s="1"/>
  <c r="J9" i="23"/>
  <c r="T9" i="23" s="1"/>
  <c r="T8" i="21" s="1"/>
  <c r="J11" i="23"/>
  <c r="T11" i="23" s="1"/>
  <c r="T18" i="21" s="1"/>
  <c r="J13" i="23"/>
  <c r="T13" i="23" s="1"/>
  <c r="T11" i="21" s="1"/>
  <c r="J15" i="23"/>
  <c r="T15" i="23" s="1"/>
  <c r="T12" i="21" s="1"/>
  <c r="F4" i="23"/>
  <c r="S4" i="23" s="1"/>
  <c r="F5" i="23"/>
  <c r="S5" i="23" s="1"/>
  <c r="F6" i="23"/>
  <c r="S6" i="23" s="1"/>
  <c r="F7" i="23"/>
  <c r="S7" i="23" s="1"/>
  <c r="F8" i="23"/>
  <c r="S8" i="23" s="1"/>
  <c r="F9" i="23"/>
  <c r="S9" i="23" s="1"/>
  <c r="F10" i="23"/>
  <c r="S10" i="23" s="1"/>
  <c r="F11" i="23"/>
  <c r="S11" i="23" s="1"/>
  <c r="F12" i="23"/>
  <c r="S12" i="23" s="1"/>
  <c r="F13" i="23"/>
  <c r="S13" i="23" s="1"/>
  <c r="F15" i="23"/>
  <c r="S15" i="23" s="1"/>
  <c r="F16" i="23"/>
  <c r="S16" i="23" s="1"/>
  <c r="F17" i="23"/>
  <c r="S17" i="23" s="1"/>
  <c r="F18" i="23"/>
  <c r="S18" i="23" s="1"/>
  <c r="F19" i="23"/>
  <c r="S19" i="23" s="1"/>
  <c r="F20" i="23"/>
  <c r="S20" i="23" s="1"/>
  <c r="F21" i="23"/>
  <c r="S21" i="23" s="1"/>
  <c r="S20" i="21"/>
  <c r="S16" i="21"/>
  <c r="S18" i="21"/>
  <c r="S17" i="20"/>
  <c r="U22" i="23" l="1"/>
  <c r="T22" i="19" s="1"/>
  <c r="T22" i="23"/>
  <c r="T22" i="21" s="1"/>
  <c r="S21" i="21"/>
  <c r="S19" i="21"/>
  <c r="S15" i="21"/>
  <c r="S14" i="21"/>
  <c r="S13" i="21"/>
  <c r="S12" i="21"/>
  <c r="S11" i="21"/>
  <c r="S10" i="21"/>
  <c r="S4" i="21"/>
  <c r="S5" i="21"/>
  <c r="S6" i="21"/>
  <c r="S7" i="21"/>
  <c r="S8" i="21"/>
  <c r="S9" i="21"/>
  <c r="S3" i="21"/>
  <c r="S21" i="20"/>
  <c r="S18" i="20"/>
  <c r="S16" i="20"/>
  <c r="S19" i="20"/>
  <c r="S15" i="20"/>
  <c r="S14" i="20"/>
  <c r="S13" i="20"/>
  <c r="S12" i="20"/>
  <c r="S11" i="20"/>
  <c r="S10" i="20"/>
  <c r="S4" i="20"/>
  <c r="S5" i="20"/>
  <c r="S6" i="20"/>
  <c r="S7" i="20"/>
  <c r="S8" i="20"/>
  <c r="S9" i="20"/>
  <c r="S3" i="20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27" i="3"/>
  <c r="K21" i="3"/>
  <c r="C21" i="3"/>
  <c r="P20" i="3"/>
  <c r="I20" i="3" s="1"/>
  <c r="P19" i="3"/>
  <c r="M19" i="3" s="1"/>
  <c r="S20" i="19" s="1"/>
  <c r="P18" i="3"/>
  <c r="I18" i="3" s="1"/>
  <c r="P17" i="3"/>
  <c r="M17" i="3" s="1"/>
  <c r="S15" i="19" s="1"/>
  <c r="P16" i="3"/>
  <c r="I16" i="3" s="1"/>
  <c r="P15" i="3"/>
  <c r="M15" i="3" s="1"/>
  <c r="S13" i="19" s="1"/>
  <c r="P14" i="3"/>
  <c r="E14" i="3" s="1"/>
  <c r="P13" i="3"/>
  <c r="M13" i="3" s="1"/>
  <c r="S11" i="19" s="1"/>
  <c r="P12" i="3"/>
  <c r="E12" i="3" s="1"/>
  <c r="P11" i="3"/>
  <c r="M11" i="3" s="1"/>
  <c r="S17" i="19" s="1"/>
  <c r="P10" i="3"/>
  <c r="E10" i="3" s="1"/>
  <c r="P9" i="3"/>
  <c r="P8" i="3"/>
  <c r="E8" i="3" s="1"/>
  <c r="P7" i="3"/>
  <c r="P6" i="3"/>
  <c r="P5" i="3"/>
  <c r="P4" i="3"/>
  <c r="E4" i="3" s="1"/>
  <c r="P3" i="3"/>
  <c r="M3" i="3" s="1"/>
  <c r="S16" i="19" s="1"/>
  <c r="E6" i="3"/>
  <c r="P21" i="3" l="1"/>
  <c r="S21" i="3" s="1"/>
  <c r="S22" i="21" s="1"/>
  <c r="E20" i="3"/>
  <c r="E18" i="3"/>
  <c r="E16" i="3"/>
  <c r="I19" i="3"/>
  <c r="I17" i="3"/>
  <c r="I15" i="3"/>
  <c r="I13" i="3"/>
  <c r="M20" i="3"/>
  <c r="S19" i="19" s="1"/>
  <c r="M18" i="3"/>
  <c r="S18" i="19" s="1"/>
  <c r="M16" i="3"/>
  <c r="S14" i="19" s="1"/>
  <c r="M14" i="3"/>
  <c r="S12" i="19" s="1"/>
  <c r="M12" i="3"/>
  <c r="S10" i="19" s="1"/>
  <c r="E15" i="3"/>
  <c r="E19" i="3"/>
  <c r="E17" i="3"/>
  <c r="I14" i="3"/>
  <c r="I12" i="3"/>
  <c r="I11" i="3"/>
  <c r="I10" i="3"/>
  <c r="I9" i="3"/>
  <c r="I8" i="3"/>
  <c r="I7" i="3"/>
  <c r="I6" i="3"/>
  <c r="I5" i="3"/>
  <c r="I4" i="3"/>
  <c r="I3" i="3"/>
  <c r="E13" i="3"/>
  <c r="E11" i="3"/>
  <c r="M10" i="3"/>
  <c r="S9" i="19" s="1"/>
  <c r="M9" i="3"/>
  <c r="S8" i="19" s="1"/>
  <c r="E9" i="3"/>
  <c r="M8" i="3"/>
  <c r="S7" i="19" s="1"/>
  <c r="M7" i="3"/>
  <c r="S6" i="19" s="1"/>
  <c r="E7" i="3"/>
  <c r="M6" i="3"/>
  <c r="S5" i="19" s="1"/>
  <c r="M5" i="3"/>
  <c r="S4" i="19" s="1"/>
  <c r="E5" i="3"/>
  <c r="M4" i="3"/>
  <c r="S3" i="19" s="1"/>
  <c r="E3" i="3"/>
  <c r="R5" i="20"/>
  <c r="R8" i="20"/>
  <c r="R5" i="19"/>
  <c r="R14" i="19"/>
  <c r="S3" i="2"/>
  <c r="S4" i="2"/>
  <c r="S5" i="2"/>
  <c r="Q5" i="2"/>
  <c r="S6" i="2"/>
  <c r="S7" i="2"/>
  <c r="S8" i="2"/>
  <c r="S9" i="2"/>
  <c r="Q9" i="2"/>
  <c r="S10" i="2"/>
  <c r="S11" i="2"/>
  <c r="S12" i="2"/>
  <c r="U12" i="2" s="1"/>
  <c r="V12" i="2" s="1"/>
  <c r="R12" i="20" s="1"/>
  <c r="S13" i="2"/>
  <c r="S14" i="2"/>
  <c r="S15" i="2"/>
  <c r="U11" i="2"/>
  <c r="V11" i="2" s="1"/>
  <c r="R11" i="20" s="1"/>
  <c r="W35" i="2"/>
  <c r="U35" i="2"/>
  <c r="U34" i="2"/>
  <c r="W33" i="2"/>
  <c r="U33" i="2"/>
  <c r="U32" i="2"/>
  <c r="W31" i="2"/>
  <c r="U31" i="2"/>
  <c r="U30" i="2"/>
  <c r="W29" i="2"/>
  <c r="U29" i="2"/>
  <c r="U28" i="2"/>
  <c r="W27" i="2"/>
  <c r="U27" i="2"/>
  <c r="U26" i="2"/>
  <c r="W25" i="2"/>
  <c r="U25" i="2"/>
  <c r="U24" i="2"/>
  <c r="W23" i="2"/>
  <c r="U23" i="2"/>
  <c r="U22" i="2"/>
  <c r="O16" i="2"/>
  <c r="K16" i="2"/>
  <c r="G16" i="2"/>
  <c r="S16" i="2" s="1"/>
  <c r="C16" i="2"/>
  <c r="Q14" i="2"/>
  <c r="U10" i="2"/>
  <c r="Q10" i="2"/>
  <c r="M8" i="2"/>
  <c r="U7" i="2"/>
  <c r="M4" i="2"/>
  <c r="M5" i="2"/>
  <c r="E10" i="2"/>
  <c r="M14" i="2"/>
  <c r="Q8" i="2"/>
  <c r="U16" i="2"/>
  <c r="M10" i="2"/>
  <c r="Q12" i="2"/>
  <c r="U14" i="2"/>
  <c r="X14" i="2"/>
  <c r="Q4" i="2"/>
  <c r="E14" i="2"/>
  <c r="E5" i="2"/>
  <c r="I5" i="2"/>
  <c r="U5" i="2"/>
  <c r="I9" i="2"/>
  <c r="I10" i="2"/>
  <c r="I14" i="2"/>
  <c r="W7" i="2"/>
  <c r="R7" i="21" s="1"/>
  <c r="X11" i="2"/>
  <c r="R11" i="19" s="1"/>
  <c r="W11" i="2"/>
  <c r="R11" i="21" s="1"/>
  <c r="I7" i="2"/>
  <c r="E8" i="2"/>
  <c r="I11" i="2"/>
  <c r="I4" i="2"/>
  <c r="U4" i="2"/>
  <c r="X4" i="2" s="1"/>
  <c r="R4" i="19" s="1"/>
  <c r="M7" i="2"/>
  <c r="I8" i="2"/>
  <c r="U8" i="2"/>
  <c r="M11" i="2"/>
  <c r="E11" i="2"/>
  <c r="E4" i="2"/>
  <c r="Q7" i="2"/>
  <c r="Q11" i="2"/>
  <c r="Q15" i="2"/>
  <c r="E7" i="2"/>
  <c r="W14" i="2"/>
  <c r="R14" i="21" s="1"/>
  <c r="V14" i="2"/>
  <c r="R14" i="20" s="1"/>
  <c r="X5" i="2"/>
  <c r="W5" i="2"/>
  <c r="R5" i="21" s="1"/>
  <c r="V5" i="2"/>
  <c r="V4" i="2"/>
  <c r="R4" i="20" s="1"/>
  <c r="W4" i="2"/>
  <c r="R4" i="21" s="1"/>
  <c r="W12" i="2"/>
  <c r="R12" i="21" s="1"/>
  <c r="V8" i="2"/>
  <c r="X8" i="2"/>
  <c r="R8" i="19" s="1"/>
  <c r="W8" i="2"/>
  <c r="R8" i="21" s="1"/>
  <c r="S4" i="22"/>
  <c r="S5" i="22"/>
  <c r="M5" i="22"/>
  <c r="S6" i="22"/>
  <c r="Q6" i="22" s="1"/>
  <c r="S7" i="22"/>
  <c r="M7" i="22"/>
  <c r="S8" i="22"/>
  <c r="S9" i="22"/>
  <c r="M9" i="22"/>
  <c r="S10" i="22"/>
  <c r="S11" i="22"/>
  <c r="M11" i="22"/>
  <c r="S12" i="22"/>
  <c r="S13" i="22"/>
  <c r="M13" i="22"/>
  <c r="S14" i="22"/>
  <c r="Q14" i="22" s="1"/>
  <c r="S15" i="22"/>
  <c r="M15" i="22"/>
  <c r="S3" i="22"/>
  <c r="K16" i="22"/>
  <c r="O16" i="22"/>
  <c r="G16" i="22"/>
  <c r="C16" i="22"/>
  <c r="U35" i="22"/>
  <c r="W35" i="22" s="1"/>
  <c r="U34" i="22"/>
  <c r="W34" i="22"/>
  <c r="U33" i="22"/>
  <c r="W33" i="22" s="1"/>
  <c r="U32" i="22"/>
  <c r="W32" i="22"/>
  <c r="U31" i="22"/>
  <c r="W31" i="22" s="1"/>
  <c r="U30" i="22"/>
  <c r="W30" i="22"/>
  <c r="U29" i="22"/>
  <c r="U28" i="22"/>
  <c r="W28" i="22"/>
  <c r="U27" i="22"/>
  <c r="W27" i="22" s="1"/>
  <c r="U26" i="22"/>
  <c r="W26" i="22"/>
  <c r="U25" i="22"/>
  <c r="W25" i="22" s="1"/>
  <c r="U24" i="22"/>
  <c r="W24" i="22"/>
  <c r="U23" i="22"/>
  <c r="W23" i="22" s="1"/>
  <c r="U22" i="22"/>
  <c r="W22" i="22"/>
  <c r="U15" i="22"/>
  <c r="U13" i="22"/>
  <c r="W13" i="22"/>
  <c r="Q13" i="21" s="1"/>
  <c r="U11" i="22"/>
  <c r="U10" i="22"/>
  <c r="U9" i="22"/>
  <c r="W9" i="22"/>
  <c r="Q9" i="21"/>
  <c r="U7" i="22"/>
  <c r="U6" i="22"/>
  <c r="V6" i="22" s="1"/>
  <c r="W6" i="22"/>
  <c r="Q6" i="21" s="1"/>
  <c r="U5" i="22"/>
  <c r="W5" i="22"/>
  <c r="Q5" i="21"/>
  <c r="U3" i="22"/>
  <c r="X3" i="22" s="1"/>
  <c r="Q3" i="19" s="1"/>
  <c r="E6" i="22"/>
  <c r="I15" i="22"/>
  <c r="I13" i="22"/>
  <c r="I11" i="22"/>
  <c r="I9" i="22"/>
  <c r="I7" i="22"/>
  <c r="I5" i="22"/>
  <c r="M3" i="22"/>
  <c r="M8" i="22"/>
  <c r="M6" i="22"/>
  <c r="Q15" i="22"/>
  <c r="Q13" i="22"/>
  <c r="Q11" i="22"/>
  <c r="Q9" i="22"/>
  <c r="Q7" i="22"/>
  <c r="Q5" i="22"/>
  <c r="E15" i="22"/>
  <c r="E13" i="22"/>
  <c r="E11" i="22"/>
  <c r="E9" i="22"/>
  <c r="E7" i="22"/>
  <c r="E5" i="22"/>
  <c r="I14" i="22"/>
  <c r="W3" i="22"/>
  <c r="Q3" i="21" s="1"/>
  <c r="V3" i="22"/>
  <c r="Q3" i="20" s="1"/>
  <c r="V5" i="22"/>
  <c r="Q5" i="20"/>
  <c r="X5" i="22"/>
  <c r="Q5" i="19" s="1"/>
  <c r="Q6" i="20"/>
  <c r="X6" i="22"/>
  <c r="Q6" i="19" s="1"/>
  <c r="X7" i="22"/>
  <c r="Q7" i="19"/>
  <c r="V9" i="22"/>
  <c r="Q9" i="20"/>
  <c r="X9" i="22"/>
  <c r="Q9" i="19"/>
  <c r="V13" i="22"/>
  <c r="Q13" i="20"/>
  <c r="X13" i="22"/>
  <c r="Q13" i="19" s="1"/>
  <c r="V22" i="22"/>
  <c r="X22" i="22"/>
  <c r="V23" i="22"/>
  <c r="X23" i="22"/>
  <c r="V24" i="22"/>
  <c r="X24" i="22"/>
  <c r="V25" i="22"/>
  <c r="X25" i="22"/>
  <c r="V26" i="22"/>
  <c r="X26" i="22"/>
  <c r="V28" i="22"/>
  <c r="X28" i="22"/>
  <c r="V30" i="22"/>
  <c r="X30" i="22"/>
  <c r="V31" i="22"/>
  <c r="X31" i="22"/>
  <c r="V32" i="22"/>
  <c r="X32" i="22"/>
  <c r="V33" i="22"/>
  <c r="X33" i="22"/>
  <c r="V34" i="22"/>
  <c r="X34" i="22"/>
  <c r="B11" i="21"/>
  <c r="V35" i="17"/>
  <c r="U35" i="17"/>
  <c r="W35" i="17" s="1"/>
  <c r="U34" i="17"/>
  <c r="W34" i="17"/>
  <c r="U33" i="17"/>
  <c r="V33" i="17" s="1"/>
  <c r="W33" i="17"/>
  <c r="U32" i="17"/>
  <c r="W32" i="17" s="1"/>
  <c r="U31" i="17"/>
  <c r="V31" i="17" s="1"/>
  <c r="W31" i="17"/>
  <c r="U29" i="17"/>
  <c r="W29" i="17" s="1"/>
  <c r="U28" i="17"/>
  <c r="U27" i="17"/>
  <c r="W27" i="17"/>
  <c r="V26" i="17"/>
  <c r="U26" i="17"/>
  <c r="W26" i="17" s="1"/>
  <c r="U25" i="17"/>
  <c r="W25" i="17"/>
  <c r="U24" i="17"/>
  <c r="V24" i="17" s="1"/>
  <c r="W24" i="17"/>
  <c r="U23" i="17"/>
  <c r="W23" i="17" s="1"/>
  <c r="U22" i="17"/>
  <c r="V22" i="17" s="1"/>
  <c r="W22" i="17"/>
  <c r="U16" i="17"/>
  <c r="W16" i="17" s="1"/>
  <c r="B22" i="21" s="1"/>
  <c r="U15" i="17"/>
  <c r="W15" i="17" s="1"/>
  <c r="B15" i="21" s="1"/>
  <c r="U14" i="17"/>
  <c r="W14" i="17"/>
  <c r="B14" i="21" s="1"/>
  <c r="U13" i="17"/>
  <c r="W13" i="17"/>
  <c r="B13" i="21"/>
  <c r="U12" i="17"/>
  <c r="W12" i="17" s="1"/>
  <c r="B12" i="21" s="1"/>
  <c r="U10" i="17"/>
  <c r="W10" i="17" s="1"/>
  <c r="B10" i="21" s="1"/>
  <c r="U9" i="17"/>
  <c r="W9" i="17"/>
  <c r="B9" i="21" s="1"/>
  <c r="U8" i="17"/>
  <c r="W8" i="17"/>
  <c r="B8" i="21"/>
  <c r="U7" i="17"/>
  <c r="W7" i="17"/>
  <c r="B7" i="21"/>
  <c r="U6" i="17"/>
  <c r="W6" i="17" s="1"/>
  <c r="B6" i="21" s="1"/>
  <c r="U5" i="17"/>
  <c r="W5" i="17"/>
  <c r="B5" i="21" s="1"/>
  <c r="U4" i="17"/>
  <c r="W4" i="17"/>
  <c r="B4" i="21"/>
  <c r="U3" i="17"/>
  <c r="W3" i="17"/>
  <c r="B3" i="21"/>
  <c r="U35" i="16"/>
  <c r="W35" i="16" s="1"/>
  <c r="U34" i="16"/>
  <c r="W34" i="16"/>
  <c r="U33" i="16"/>
  <c r="W33" i="16" s="1"/>
  <c r="U32" i="16"/>
  <c r="V32" i="16" s="1"/>
  <c r="W32" i="16"/>
  <c r="U31" i="16"/>
  <c r="W31" i="16"/>
  <c r="U30" i="16"/>
  <c r="W30" i="16"/>
  <c r="U29" i="16"/>
  <c r="W29" i="16" s="1"/>
  <c r="U28" i="16"/>
  <c r="W28" i="16"/>
  <c r="U27" i="16"/>
  <c r="W27" i="16" s="1"/>
  <c r="U26" i="16"/>
  <c r="W26" i="16"/>
  <c r="U25" i="16"/>
  <c r="W25" i="16" s="1"/>
  <c r="U24" i="16"/>
  <c r="U23" i="16"/>
  <c r="W23" i="16"/>
  <c r="U22" i="16"/>
  <c r="W22" i="16" s="1"/>
  <c r="U16" i="16"/>
  <c r="W16" i="16"/>
  <c r="C22" i="21"/>
  <c r="U15" i="16"/>
  <c r="W15" i="16" s="1"/>
  <c r="C15" i="21" s="1"/>
  <c r="U14" i="16"/>
  <c r="W14" i="16" s="1"/>
  <c r="C14" i="21" s="1"/>
  <c r="U13" i="16"/>
  <c r="W13" i="16"/>
  <c r="C13" i="21" s="1"/>
  <c r="U12" i="16"/>
  <c r="W12" i="16"/>
  <c r="C12" i="21"/>
  <c r="U11" i="16"/>
  <c r="W11" i="16" s="1"/>
  <c r="C11" i="21" s="1"/>
  <c r="U10" i="16"/>
  <c r="W10" i="16" s="1"/>
  <c r="C10" i="21" s="1"/>
  <c r="U9" i="16"/>
  <c r="W9" i="16"/>
  <c r="C9" i="21" s="1"/>
  <c r="U8" i="16"/>
  <c r="W8" i="16"/>
  <c r="C8" i="21"/>
  <c r="U7" i="16"/>
  <c r="W7" i="16" s="1"/>
  <c r="C7" i="21" s="1"/>
  <c r="U6" i="16"/>
  <c r="W6" i="16" s="1"/>
  <c r="C6" i="21" s="1"/>
  <c r="U5" i="16"/>
  <c r="W5" i="16"/>
  <c r="C5" i="21" s="1"/>
  <c r="U4" i="16"/>
  <c r="W4" i="16"/>
  <c r="C4" i="21"/>
  <c r="U3" i="16"/>
  <c r="W3" i="16"/>
  <c r="C3" i="21"/>
  <c r="U35" i="15"/>
  <c r="X35" i="15" s="1"/>
  <c r="U34" i="15"/>
  <c r="X34" i="15"/>
  <c r="U33" i="15"/>
  <c r="X33" i="15" s="1"/>
  <c r="U32" i="15"/>
  <c r="X32" i="15"/>
  <c r="U31" i="15"/>
  <c r="X31" i="15" s="1"/>
  <c r="U30" i="15"/>
  <c r="X30" i="15"/>
  <c r="U29" i="15"/>
  <c r="X29" i="15" s="1"/>
  <c r="U28" i="15"/>
  <c r="X28" i="15"/>
  <c r="U27" i="15"/>
  <c r="X27" i="15" s="1"/>
  <c r="U26" i="15"/>
  <c r="X26" i="15"/>
  <c r="U25" i="15"/>
  <c r="X25" i="15" s="1"/>
  <c r="U24" i="15"/>
  <c r="X24" i="15"/>
  <c r="U23" i="15"/>
  <c r="X23" i="15" s="1"/>
  <c r="U22" i="15"/>
  <c r="X22" i="15"/>
  <c r="U16" i="15"/>
  <c r="W16" i="15" s="1"/>
  <c r="D22" i="21" s="1"/>
  <c r="U15" i="15"/>
  <c r="W15" i="15"/>
  <c r="D15" i="21" s="1"/>
  <c r="U14" i="15"/>
  <c r="W14" i="15"/>
  <c r="D14" i="21"/>
  <c r="U13" i="15"/>
  <c r="W13" i="15" s="1"/>
  <c r="D13" i="21" s="1"/>
  <c r="U12" i="15"/>
  <c r="W12" i="15" s="1"/>
  <c r="D12" i="21" s="1"/>
  <c r="V11" i="15"/>
  <c r="D11" i="20"/>
  <c r="U11" i="15"/>
  <c r="W11" i="15" s="1"/>
  <c r="D11" i="21" s="1"/>
  <c r="U10" i="15"/>
  <c r="W10" i="15" s="1"/>
  <c r="D10" i="21" s="1"/>
  <c r="U9" i="15"/>
  <c r="W9" i="15"/>
  <c r="D9" i="21" s="1"/>
  <c r="U8" i="15"/>
  <c r="W8" i="15"/>
  <c r="D8" i="21"/>
  <c r="U7" i="15"/>
  <c r="V7" i="15" s="1"/>
  <c r="D7" i="20" s="1"/>
  <c r="W7" i="15"/>
  <c r="D7" i="21" s="1"/>
  <c r="U6" i="15"/>
  <c r="W6" i="15"/>
  <c r="D6" i="21"/>
  <c r="U5" i="15"/>
  <c r="W5" i="15"/>
  <c r="D5" i="21"/>
  <c r="U4" i="15"/>
  <c r="W4" i="15" s="1"/>
  <c r="D4" i="21" s="1"/>
  <c r="V3" i="15"/>
  <c r="D3" i="20"/>
  <c r="U3" i="15"/>
  <c r="W3" i="15" s="1"/>
  <c r="D3" i="21" s="1"/>
  <c r="U35" i="14"/>
  <c r="W35" i="14" s="1"/>
  <c r="U34" i="14"/>
  <c r="W34" i="14"/>
  <c r="U33" i="14"/>
  <c r="W33" i="14" s="1"/>
  <c r="U32" i="14"/>
  <c r="W32" i="14"/>
  <c r="U31" i="14"/>
  <c r="W31" i="14" s="1"/>
  <c r="U30" i="14"/>
  <c r="W30" i="14"/>
  <c r="U29" i="14"/>
  <c r="W29" i="14" s="1"/>
  <c r="U28" i="14"/>
  <c r="W28" i="14"/>
  <c r="U27" i="14"/>
  <c r="W27" i="14" s="1"/>
  <c r="U26" i="14"/>
  <c r="W26" i="14"/>
  <c r="U25" i="14"/>
  <c r="W25" i="14" s="1"/>
  <c r="U24" i="14"/>
  <c r="W24" i="14"/>
  <c r="U23" i="14"/>
  <c r="W23" i="14" s="1"/>
  <c r="U22" i="14"/>
  <c r="W22" i="14"/>
  <c r="U16" i="14"/>
  <c r="W16" i="14" s="1"/>
  <c r="E22" i="21" s="1"/>
  <c r="U15" i="14"/>
  <c r="W15" i="14"/>
  <c r="E15" i="21" s="1"/>
  <c r="U14" i="14"/>
  <c r="W14" i="14"/>
  <c r="E14" i="21"/>
  <c r="U13" i="14"/>
  <c r="W13" i="14"/>
  <c r="E13" i="21"/>
  <c r="U12" i="14"/>
  <c r="W12" i="14" s="1"/>
  <c r="E12" i="21" s="1"/>
  <c r="U11" i="14"/>
  <c r="W11" i="14"/>
  <c r="E11" i="21" s="1"/>
  <c r="U10" i="14"/>
  <c r="W10" i="14"/>
  <c r="E10" i="21"/>
  <c r="U9" i="14"/>
  <c r="W9" i="14"/>
  <c r="E9" i="21"/>
  <c r="U8" i="14"/>
  <c r="W8" i="14" s="1"/>
  <c r="E8" i="21" s="1"/>
  <c r="U7" i="14"/>
  <c r="W7" i="14"/>
  <c r="E7" i="21" s="1"/>
  <c r="U6" i="14"/>
  <c r="W6" i="14"/>
  <c r="E6" i="21"/>
  <c r="U5" i="14"/>
  <c r="W5" i="14"/>
  <c r="E5" i="21"/>
  <c r="U4" i="14"/>
  <c r="W4" i="14" s="1"/>
  <c r="E4" i="21" s="1"/>
  <c r="U3" i="14"/>
  <c r="W3" i="14"/>
  <c r="E3" i="21" s="1"/>
  <c r="U35" i="13"/>
  <c r="W35" i="13"/>
  <c r="U34" i="13"/>
  <c r="W34" i="13" s="1"/>
  <c r="U33" i="13"/>
  <c r="W33" i="13"/>
  <c r="U32" i="13"/>
  <c r="W32" i="13" s="1"/>
  <c r="U31" i="13"/>
  <c r="W31" i="13"/>
  <c r="U30" i="13"/>
  <c r="W30" i="13" s="1"/>
  <c r="U29" i="13"/>
  <c r="W29" i="13"/>
  <c r="U28" i="13"/>
  <c r="W28" i="13" s="1"/>
  <c r="U27" i="13"/>
  <c r="W27" i="13"/>
  <c r="U26" i="13"/>
  <c r="W26" i="13" s="1"/>
  <c r="U25" i="13"/>
  <c r="W25" i="13"/>
  <c r="U24" i="13"/>
  <c r="W24" i="13" s="1"/>
  <c r="U23" i="13"/>
  <c r="W23" i="13"/>
  <c r="U22" i="13"/>
  <c r="W22" i="13" s="1"/>
  <c r="U16" i="13"/>
  <c r="W16" i="13"/>
  <c r="F22" i="21" s="1"/>
  <c r="U15" i="13"/>
  <c r="W15" i="13"/>
  <c r="F15" i="21"/>
  <c r="U14" i="13"/>
  <c r="W14" i="13" s="1"/>
  <c r="F14" i="21" s="1"/>
  <c r="U13" i="13"/>
  <c r="W13" i="13" s="1"/>
  <c r="F13" i="21" s="1"/>
  <c r="U12" i="13"/>
  <c r="W12" i="13"/>
  <c r="F12" i="21" s="1"/>
  <c r="U11" i="13"/>
  <c r="W11" i="13"/>
  <c r="F11" i="21"/>
  <c r="U10" i="13"/>
  <c r="W10" i="13" s="1"/>
  <c r="F10" i="21" s="1"/>
  <c r="U9" i="13"/>
  <c r="W9" i="13"/>
  <c r="F9" i="21" s="1"/>
  <c r="U8" i="13"/>
  <c r="W8" i="13"/>
  <c r="F8" i="21" s="1"/>
  <c r="U7" i="13"/>
  <c r="W7" i="13"/>
  <c r="F7" i="21"/>
  <c r="U6" i="13"/>
  <c r="W6" i="13" s="1"/>
  <c r="F6" i="21" s="1"/>
  <c r="U5" i="13"/>
  <c r="W5" i="13" s="1"/>
  <c r="F5" i="21" s="1"/>
  <c r="U4" i="13"/>
  <c r="W4" i="13"/>
  <c r="F4" i="21"/>
  <c r="U3" i="13"/>
  <c r="W3" i="13"/>
  <c r="F3" i="21"/>
  <c r="U35" i="12"/>
  <c r="X35" i="12" s="1"/>
  <c r="U34" i="12"/>
  <c r="X34" i="12"/>
  <c r="U33" i="12"/>
  <c r="X33" i="12" s="1"/>
  <c r="U32" i="12"/>
  <c r="X32" i="12"/>
  <c r="U31" i="12"/>
  <c r="X31" i="12" s="1"/>
  <c r="U30" i="12"/>
  <c r="X30" i="12"/>
  <c r="U29" i="12"/>
  <c r="X29" i="12" s="1"/>
  <c r="U28" i="12"/>
  <c r="X28" i="12"/>
  <c r="U27" i="12"/>
  <c r="X27" i="12" s="1"/>
  <c r="U26" i="12"/>
  <c r="X26" i="12"/>
  <c r="U25" i="12"/>
  <c r="X25" i="12" s="1"/>
  <c r="U24" i="12"/>
  <c r="X24" i="12"/>
  <c r="U23" i="12"/>
  <c r="X23" i="12" s="1"/>
  <c r="U22" i="12"/>
  <c r="X22" i="12"/>
  <c r="U16" i="12"/>
  <c r="W16" i="12" s="1"/>
  <c r="G22" i="21" s="1"/>
  <c r="U15" i="12"/>
  <c r="W15" i="12" s="1"/>
  <c r="G15" i="21" s="1"/>
  <c r="U14" i="12"/>
  <c r="W14" i="12"/>
  <c r="G14" i="21" s="1"/>
  <c r="U13" i="12"/>
  <c r="W13" i="12"/>
  <c r="G13" i="21"/>
  <c r="V12" i="12"/>
  <c r="G12" i="20" s="1"/>
  <c r="U12" i="12"/>
  <c r="W12" i="12"/>
  <c r="G12" i="21" s="1"/>
  <c r="U11" i="12"/>
  <c r="W11" i="12"/>
  <c r="G11" i="21"/>
  <c r="U10" i="12"/>
  <c r="W10" i="12" s="1"/>
  <c r="G10" i="21" s="1"/>
  <c r="U9" i="12"/>
  <c r="W9" i="12" s="1"/>
  <c r="G9" i="21" s="1"/>
  <c r="U8" i="12"/>
  <c r="U7" i="12"/>
  <c r="W7" i="12" s="1"/>
  <c r="G7" i="21" s="1"/>
  <c r="U6" i="12"/>
  <c r="W6" i="12"/>
  <c r="G6" i="21" s="1"/>
  <c r="U5" i="12"/>
  <c r="W5" i="12"/>
  <c r="G5" i="21"/>
  <c r="V4" i="12"/>
  <c r="G4" i="20" s="1"/>
  <c r="U4" i="12"/>
  <c r="W4" i="12"/>
  <c r="G4" i="21" s="1"/>
  <c r="U3" i="12"/>
  <c r="W3" i="12"/>
  <c r="G3" i="21"/>
  <c r="U35" i="11"/>
  <c r="W35" i="11" s="1"/>
  <c r="U34" i="11"/>
  <c r="W34" i="11"/>
  <c r="U33" i="11"/>
  <c r="W33" i="11" s="1"/>
  <c r="U32" i="11"/>
  <c r="W32" i="11"/>
  <c r="U31" i="11"/>
  <c r="W31" i="11" s="1"/>
  <c r="U30" i="11"/>
  <c r="W30" i="11"/>
  <c r="U29" i="11"/>
  <c r="W29" i="11" s="1"/>
  <c r="U28" i="11"/>
  <c r="W28" i="11"/>
  <c r="U27" i="11"/>
  <c r="W27" i="11" s="1"/>
  <c r="U26" i="11"/>
  <c r="W26" i="11"/>
  <c r="U25" i="11"/>
  <c r="W25" i="11" s="1"/>
  <c r="U24" i="11"/>
  <c r="W24" i="11"/>
  <c r="U23" i="11"/>
  <c r="W23" i="11" s="1"/>
  <c r="U22" i="11"/>
  <c r="W22" i="11"/>
  <c r="U16" i="11"/>
  <c r="W16" i="11" s="1"/>
  <c r="H22" i="21" s="1"/>
  <c r="U15" i="11"/>
  <c r="W15" i="11"/>
  <c r="H15" i="21" s="1"/>
  <c r="U14" i="11"/>
  <c r="W14" i="11"/>
  <c r="H14" i="21" s="1"/>
  <c r="U13" i="11"/>
  <c r="W13" i="11"/>
  <c r="H13" i="21"/>
  <c r="U12" i="11"/>
  <c r="W12" i="11" s="1"/>
  <c r="H12" i="21" s="1"/>
  <c r="U11" i="11"/>
  <c r="W11" i="11" s="1"/>
  <c r="H11" i="21" s="1"/>
  <c r="U10" i="11"/>
  <c r="W10" i="11"/>
  <c r="H10" i="21"/>
  <c r="U9" i="11"/>
  <c r="W9" i="11"/>
  <c r="H9" i="21"/>
  <c r="U8" i="11"/>
  <c r="W8" i="11" s="1"/>
  <c r="H8" i="21" s="1"/>
  <c r="U7" i="11"/>
  <c r="W7" i="11" s="1"/>
  <c r="H7" i="21" s="1"/>
  <c r="U6" i="11"/>
  <c r="W6" i="11"/>
  <c r="H6" i="21" s="1"/>
  <c r="U5" i="11"/>
  <c r="W5" i="11"/>
  <c r="H5" i="21"/>
  <c r="U4" i="11"/>
  <c r="W4" i="11" s="1"/>
  <c r="H4" i="21" s="1"/>
  <c r="U3" i="11"/>
  <c r="W3" i="11" s="1"/>
  <c r="H3" i="21" s="1"/>
  <c r="U35" i="10"/>
  <c r="W35" i="10"/>
  <c r="U34" i="10"/>
  <c r="W34" i="10" s="1"/>
  <c r="U33" i="10"/>
  <c r="W33" i="10"/>
  <c r="U32" i="10"/>
  <c r="W32" i="10" s="1"/>
  <c r="U31" i="10"/>
  <c r="X31" i="10"/>
  <c r="U30" i="10"/>
  <c r="W30" i="10" s="1"/>
  <c r="U29" i="10"/>
  <c r="W29" i="10"/>
  <c r="U28" i="10"/>
  <c r="W28" i="10" s="1"/>
  <c r="U27" i="10"/>
  <c r="X27" i="10"/>
  <c r="U26" i="10"/>
  <c r="W26" i="10" s="1"/>
  <c r="U25" i="10"/>
  <c r="W25" i="10"/>
  <c r="U24" i="10"/>
  <c r="W24" i="10" s="1"/>
  <c r="U23" i="10"/>
  <c r="W23" i="10"/>
  <c r="U22" i="10"/>
  <c r="W22" i="10" s="1"/>
  <c r="U16" i="10"/>
  <c r="W16" i="10"/>
  <c r="I22" i="21" s="1"/>
  <c r="U15" i="10"/>
  <c r="X15" i="10"/>
  <c r="I15" i="19"/>
  <c r="U14" i="10"/>
  <c r="W14" i="10" s="1"/>
  <c r="I14" i="21" s="1"/>
  <c r="U13" i="10"/>
  <c r="X13" i="10" s="1"/>
  <c r="I13" i="19" s="1"/>
  <c r="U12" i="10"/>
  <c r="W12" i="10"/>
  <c r="I12" i="21"/>
  <c r="U11" i="10"/>
  <c r="X11" i="10"/>
  <c r="I11" i="19"/>
  <c r="U10" i="10"/>
  <c r="W10" i="10" s="1"/>
  <c r="I10" i="21" s="1"/>
  <c r="U9" i="10"/>
  <c r="X9" i="10" s="1"/>
  <c r="I9" i="19" s="1"/>
  <c r="U8" i="10"/>
  <c r="W8" i="10"/>
  <c r="I8" i="21" s="1"/>
  <c r="U7" i="10"/>
  <c r="X7" i="10"/>
  <c r="I7" i="19"/>
  <c r="U6" i="10"/>
  <c r="W6" i="10" s="1"/>
  <c r="I6" i="21" s="1"/>
  <c r="U5" i="10"/>
  <c r="X5" i="10"/>
  <c r="I5" i="19" s="1"/>
  <c r="U4" i="10"/>
  <c r="W4" i="10"/>
  <c r="I4" i="21" s="1"/>
  <c r="U3" i="10"/>
  <c r="X3" i="10"/>
  <c r="I3" i="1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16" i="9"/>
  <c r="T15" i="9"/>
  <c r="T14" i="9"/>
  <c r="T13" i="9"/>
  <c r="T12" i="9"/>
  <c r="T11" i="9"/>
  <c r="T10" i="9"/>
  <c r="T9" i="9"/>
  <c r="T8" i="9"/>
  <c r="T7" i="9"/>
  <c r="T6" i="9"/>
  <c r="T5" i="9"/>
  <c r="T4" i="9"/>
  <c r="T3" i="9"/>
  <c r="T2" i="9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T2" i="7"/>
  <c r="U16" i="9"/>
  <c r="X16" i="9" s="1"/>
  <c r="J22" i="19" s="1"/>
  <c r="U15" i="9"/>
  <c r="U35" i="9"/>
  <c r="W35" i="9" s="1"/>
  <c r="V34" i="9"/>
  <c r="U34" i="9"/>
  <c r="W34" i="9" s="1"/>
  <c r="U33" i="9"/>
  <c r="W33" i="9"/>
  <c r="U32" i="9"/>
  <c r="W32" i="9" s="1"/>
  <c r="U31" i="9"/>
  <c r="W31" i="9"/>
  <c r="V30" i="9"/>
  <c r="U30" i="9"/>
  <c r="W30" i="9" s="1"/>
  <c r="U29" i="9"/>
  <c r="W29" i="9" s="1"/>
  <c r="U28" i="9"/>
  <c r="W28" i="9" s="1"/>
  <c r="U27" i="9"/>
  <c r="W27" i="9"/>
  <c r="V26" i="9"/>
  <c r="U26" i="9"/>
  <c r="W26" i="9"/>
  <c r="U25" i="9"/>
  <c r="W25" i="9" s="1"/>
  <c r="U24" i="9"/>
  <c r="W24" i="9"/>
  <c r="U23" i="9"/>
  <c r="W23" i="9" s="1"/>
  <c r="U22" i="9"/>
  <c r="V22" i="9" s="1"/>
  <c r="U14" i="9"/>
  <c r="W14" i="9" s="1"/>
  <c r="J14" i="21" s="1"/>
  <c r="U13" i="9"/>
  <c r="W13" i="9" s="1"/>
  <c r="J13" i="21" s="1"/>
  <c r="U12" i="9"/>
  <c r="W12" i="9" s="1"/>
  <c r="J12" i="21" s="1"/>
  <c r="U11" i="9"/>
  <c r="W11" i="9"/>
  <c r="J11" i="21" s="1"/>
  <c r="U10" i="9"/>
  <c r="W10" i="9" s="1"/>
  <c r="J10" i="21" s="1"/>
  <c r="U9" i="9"/>
  <c r="W9" i="9" s="1"/>
  <c r="J9" i="21" s="1"/>
  <c r="U8" i="9"/>
  <c r="W8" i="9" s="1"/>
  <c r="J8" i="21"/>
  <c r="U7" i="9"/>
  <c r="W7" i="9"/>
  <c r="J7" i="21" s="1"/>
  <c r="U6" i="9"/>
  <c r="W6" i="9" s="1"/>
  <c r="J6" i="21" s="1"/>
  <c r="U5" i="9"/>
  <c r="W5" i="9" s="1"/>
  <c r="J5" i="21" s="1"/>
  <c r="U4" i="9"/>
  <c r="W4" i="9" s="1"/>
  <c r="J4" i="21" s="1"/>
  <c r="U3" i="9"/>
  <c r="W3" i="9"/>
  <c r="J3" i="21" s="1"/>
  <c r="U35" i="8"/>
  <c r="X35" i="8" s="1"/>
  <c r="U34" i="8"/>
  <c r="X34" i="8"/>
  <c r="U33" i="8"/>
  <c r="X33" i="8" s="1"/>
  <c r="U32" i="8"/>
  <c r="X32" i="8" s="1"/>
  <c r="U31" i="8"/>
  <c r="X31" i="8" s="1"/>
  <c r="U30" i="8"/>
  <c r="X30" i="8" s="1"/>
  <c r="U29" i="8"/>
  <c r="X29" i="8" s="1"/>
  <c r="U28" i="8"/>
  <c r="X28" i="8" s="1"/>
  <c r="U27" i="8"/>
  <c r="X27" i="8" s="1"/>
  <c r="U26" i="8"/>
  <c r="X26" i="8"/>
  <c r="U25" i="8"/>
  <c r="X25" i="8" s="1"/>
  <c r="U24" i="8"/>
  <c r="X24" i="8" s="1"/>
  <c r="U23" i="8"/>
  <c r="X23" i="8" s="1"/>
  <c r="U22" i="8"/>
  <c r="X22" i="8" s="1"/>
  <c r="U16" i="8"/>
  <c r="W16" i="8" s="1"/>
  <c r="K22" i="21"/>
  <c r="U15" i="8"/>
  <c r="W15" i="8" s="1"/>
  <c r="K15" i="21" s="1"/>
  <c r="U14" i="8"/>
  <c r="W14" i="8"/>
  <c r="K14" i="21" s="1"/>
  <c r="U13" i="8"/>
  <c r="W13" i="8"/>
  <c r="K13" i="21"/>
  <c r="U12" i="8"/>
  <c r="W12" i="8" s="1"/>
  <c r="K12" i="21" s="1"/>
  <c r="U11" i="8"/>
  <c r="W11" i="8"/>
  <c r="K11" i="21" s="1"/>
  <c r="U10" i="8"/>
  <c r="W10" i="8" s="1"/>
  <c r="K10" i="21" s="1"/>
  <c r="U9" i="8"/>
  <c r="W9" i="8"/>
  <c r="K9" i="21" s="1"/>
  <c r="U8" i="8"/>
  <c r="W8" i="8" s="1"/>
  <c r="K8" i="21"/>
  <c r="U7" i="8"/>
  <c r="W7" i="8" s="1"/>
  <c r="K7" i="21" s="1"/>
  <c r="U6" i="8"/>
  <c r="W6" i="8"/>
  <c r="K6" i="21" s="1"/>
  <c r="U5" i="8"/>
  <c r="W5" i="8"/>
  <c r="K5" i="21"/>
  <c r="U4" i="8"/>
  <c r="W4" i="8" s="1"/>
  <c r="K4" i="21" s="1"/>
  <c r="U3" i="8"/>
  <c r="W3" i="8"/>
  <c r="K3" i="21" s="1"/>
  <c r="U35" i="7"/>
  <c r="X35" i="7" s="1"/>
  <c r="U34" i="7"/>
  <c r="U33" i="7"/>
  <c r="X33" i="7" s="1"/>
  <c r="U32" i="7"/>
  <c r="W32" i="7" s="1"/>
  <c r="U31" i="7"/>
  <c r="X31" i="7" s="1"/>
  <c r="V30" i="7"/>
  <c r="U30" i="7"/>
  <c r="W30" i="7" s="1"/>
  <c r="U29" i="7"/>
  <c r="X29" i="7"/>
  <c r="U28" i="7"/>
  <c r="W28" i="7" s="1"/>
  <c r="U27" i="7"/>
  <c r="X27" i="7"/>
  <c r="U26" i="7"/>
  <c r="W26" i="7" s="1"/>
  <c r="U25" i="7"/>
  <c r="X25" i="7"/>
  <c r="U24" i="7"/>
  <c r="W24" i="7" s="1"/>
  <c r="U23" i="7"/>
  <c r="X23" i="7"/>
  <c r="V22" i="7"/>
  <c r="U22" i="7"/>
  <c r="W22" i="7" s="1"/>
  <c r="U16" i="7"/>
  <c r="W16" i="7" s="1"/>
  <c r="L22" i="21" s="1"/>
  <c r="U15" i="7"/>
  <c r="X15" i="7"/>
  <c r="L15" i="19" s="1"/>
  <c r="U14" i="7"/>
  <c r="U13" i="7"/>
  <c r="X13" i="7"/>
  <c r="L13" i="19" s="1"/>
  <c r="U12" i="7"/>
  <c r="W12" i="7" s="1"/>
  <c r="L12" i="21"/>
  <c r="U11" i="7"/>
  <c r="X11" i="7" s="1"/>
  <c r="L11" i="19" s="1"/>
  <c r="V10" i="7"/>
  <c r="L10" i="20" s="1"/>
  <c r="U10" i="7"/>
  <c r="W10" i="7" s="1"/>
  <c r="L10" i="21"/>
  <c r="U9" i="7"/>
  <c r="X9" i="7" s="1"/>
  <c r="L9" i="19" s="1"/>
  <c r="U8" i="7"/>
  <c r="W8" i="7" s="1"/>
  <c r="L8" i="21" s="1"/>
  <c r="U7" i="7"/>
  <c r="X7" i="7"/>
  <c r="L7" i="19" s="1"/>
  <c r="U6" i="7"/>
  <c r="W6" i="7" s="1"/>
  <c r="L6" i="21"/>
  <c r="U5" i="7"/>
  <c r="X5" i="7" s="1"/>
  <c r="L5" i="19" s="1"/>
  <c r="U4" i="7"/>
  <c r="W4" i="7" s="1"/>
  <c r="L4" i="21" s="1"/>
  <c r="U3" i="7"/>
  <c r="X3" i="7"/>
  <c r="L3" i="19" s="1"/>
  <c r="T15" i="6"/>
  <c r="T1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14" i="6"/>
  <c r="T13" i="6"/>
  <c r="T12" i="6"/>
  <c r="T11" i="6"/>
  <c r="T10" i="6"/>
  <c r="T9" i="6"/>
  <c r="T8" i="6"/>
  <c r="T7" i="6"/>
  <c r="T6" i="6"/>
  <c r="T5" i="6"/>
  <c r="T4" i="6"/>
  <c r="T3" i="6"/>
  <c r="T2" i="6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T2" i="5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2" i="4"/>
  <c r="U35" i="6"/>
  <c r="W35" i="6"/>
  <c r="V34" i="6"/>
  <c r="U34" i="6"/>
  <c r="W34" i="6"/>
  <c r="U33" i="6"/>
  <c r="W33" i="6" s="1"/>
  <c r="U32" i="6"/>
  <c r="W32" i="6"/>
  <c r="U31" i="6"/>
  <c r="W31" i="6" s="1"/>
  <c r="U30" i="6"/>
  <c r="V30" i="6" s="1"/>
  <c r="U29" i="6"/>
  <c r="W29" i="6" s="1"/>
  <c r="U28" i="6"/>
  <c r="W28" i="6"/>
  <c r="U27" i="6"/>
  <c r="W27" i="6" s="1"/>
  <c r="V26" i="6"/>
  <c r="U26" i="6"/>
  <c r="W26" i="6" s="1"/>
  <c r="U25" i="6"/>
  <c r="W25" i="6"/>
  <c r="U24" i="6"/>
  <c r="W24" i="6" s="1"/>
  <c r="U23" i="6"/>
  <c r="W23" i="6"/>
  <c r="U22" i="6"/>
  <c r="W22" i="6" s="1"/>
  <c r="U16" i="6"/>
  <c r="W16" i="6"/>
  <c r="M22" i="21"/>
  <c r="U15" i="6"/>
  <c r="W15" i="6"/>
  <c r="M15" i="21"/>
  <c r="U14" i="6"/>
  <c r="W14" i="6" s="1"/>
  <c r="M14" i="21" s="1"/>
  <c r="U13" i="6"/>
  <c r="W13" i="6"/>
  <c r="M13" i="21" s="1"/>
  <c r="U12" i="6"/>
  <c r="W12" i="6"/>
  <c r="M12" i="21" s="1"/>
  <c r="U11" i="6"/>
  <c r="V11" i="6" s="1"/>
  <c r="M11" i="20" s="1"/>
  <c r="U10" i="6"/>
  <c r="W10" i="6"/>
  <c r="M10" i="21"/>
  <c r="U9" i="6"/>
  <c r="W9" i="6"/>
  <c r="M9" i="21"/>
  <c r="U8" i="6"/>
  <c r="W8" i="6" s="1"/>
  <c r="M8" i="21" s="1"/>
  <c r="V7" i="6"/>
  <c r="M7" i="20"/>
  <c r="U7" i="6"/>
  <c r="W7" i="6"/>
  <c r="M7" i="21"/>
  <c r="U6" i="6"/>
  <c r="W6" i="6" s="1"/>
  <c r="M6" i="21" s="1"/>
  <c r="U5" i="6"/>
  <c r="W5" i="6"/>
  <c r="M5" i="21" s="1"/>
  <c r="U4" i="6"/>
  <c r="W4" i="6"/>
  <c r="M4" i="21" s="1"/>
  <c r="U3" i="6"/>
  <c r="V3" i="6" s="1"/>
  <c r="M3" i="20" s="1"/>
  <c r="U3" i="5"/>
  <c r="W3" i="5" s="1"/>
  <c r="N3" i="21" s="1"/>
  <c r="V3" i="5"/>
  <c r="N3" i="20"/>
  <c r="U4" i="5"/>
  <c r="W4" i="5" s="1"/>
  <c r="N4" i="21" s="1"/>
  <c r="V4" i="5"/>
  <c r="N4" i="20" s="1"/>
  <c r="U5" i="5"/>
  <c r="V5" i="5" s="1"/>
  <c r="N5" i="20" s="1"/>
  <c r="U6" i="5"/>
  <c r="V6" i="5" s="1"/>
  <c r="N6" i="20"/>
  <c r="W6" i="5"/>
  <c r="N6" i="21" s="1"/>
  <c r="U7" i="5"/>
  <c r="V7" i="5"/>
  <c r="N7" i="20"/>
  <c r="W7" i="5"/>
  <c r="N7" i="21" s="1"/>
  <c r="U8" i="5"/>
  <c r="W8" i="5" s="1"/>
  <c r="N8" i="21"/>
  <c r="U9" i="5"/>
  <c r="V9" i="5" s="1"/>
  <c r="N9" i="20" s="1"/>
  <c r="W9" i="5"/>
  <c r="N9" i="21" s="1"/>
  <c r="U10" i="5"/>
  <c r="V10" i="5"/>
  <c r="N10" i="20"/>
  <c r="W10" i="5"/>
  <c r="N10" i="21" s="1"/>
  <c r="U11" i="5"/>
  <c r="V11" i="5"/>
  <c r="N11" i="20"/>
  <c r="W11" i="5"/>
  <c r="N11" i="21" s="1"/>
  <c r="U12" i="5"/>
  <c r="W12" i="5" s="1"/>
  <c r="N12" i="21" s="1"/>
  <c r="U13" i="5"/>
  <c r="V13" i="5" s="1"/>
  <c r="N13" i="20" s="1"/>
  <c r="W13" i="5"/>
  <c r="N13" i="21" s="1"/>
  <c r="U14" i="5"/>
  <c r="V14" i="5" s="1"/>
  <c r="N14" i="20" s="1"/>
  <c r="W14" i="5"/>
  <c r="N14" i="21" s="1"/>
  <c r="U15" i="5"/>
  <c r="V15" i="5"/>
  <c r="N15" i="20" s="1"/>
  <c r="U16" i="5"/>
  <c r="V16" i="5" s="1"/>
  <c r="N22" i="20" s="1"/>
  <c r="U22" i="5"/>
  <c r="U23" i="5"/>
  <c r="W23" i="5" s="1"/>
  <c r="V23" i="5"/>
  <c r="U24" i="5"/>
  <c r="V24" i="5"/>
  <c r="U25" i="5"/>
  <c r="V25" i="5" s="1"/>
  <c r="U26" i="5"/>
  <c r="V26" i="5"/>
  <c r="V35" i="5"/>
  <c r="U35" i="5"/>
  <c r="W35" i="5"/>
  <c r="U34" i="5"/>
  <c r="W34" i="5"/>
  <c r="U33" i="5"/>
  <c r="W33" i="5" s="1"/>
  <c r="U32" i="5"/>
  <c r="W32" i="5" s="1"/>
  <c r="U31" i="5"/>
  <c r="V31" i="5" s="1"/>
  <c r="W31" i="5"/>
  <c r="U30" i="5"/>
  <c r="W30" i="5" s="1"/>
  <c r="U29" i="5"/>
  <c r="W29" i="5"/>
  <c r="U28" i="5"/>
  <c r="W28" i="5" s="1"/>
  <c r="U27" i="5"/>
  <c r="V27" i="5" s="1"/>
  <c r="U3" i="4"/>
  <c r="V3" i="4" s="1"/>
  <c r="O3" i="20" s="1"/>
  <c r="U4" i="4"/>
  <c r="V4" i="4" s="1"/>
  <c r="O4" i="20" s="1"/>
  <c r="U5" i="4"/>
  <c r="V5" i="4" s="1"/>
  <c r="O5" i="20"/>
  <c r="W5" i="4"/>
  <c r="O5" i="21" s="1"/>
  <c r="U6" i="4"/>
  <c r="V6" i="4"/>
  <c r="O6" i="20"/>
  <c r="W6" i="4"/>
  <c r="O6" i="21"/>
  <c r="U7" i="4"/>
  <c r="W7" i="4" s="1"/>
  <c r="V7" i="4"/>
  <c r="O7" i="20" s="1"/>
  <c r="O7" i="21"/>
  <c r="U8" i="4"/>
  <c r="V8" i="4" s="1"/>
  <c r="O8" i="20" s="1"/>
  <c r="U9" i="4"/>
  <c r="V9" i="4"/>
  <c r="O9" i="20"/>
  <c r="W9" i="4"/>
  <c r="O9" i="21" s="1"/>
  <c r="U10" i="4"/>
  <c r="W10" i="4" s="1"/>
  <c r="O10" i="21" s="1"/>
  <c r="V10" i="4"/>
  <c r="O10" i="20" s="1"/>
  <c r="U11" i="4"/>
  <c r="W11" i="4" s="1"/>
  <c r="O11" i="21" s="1"/>
  <c r="U12" i="4"/>
  <c r="W12" i="4" s="1"/>
  <c r="O12" i="21" s="1"/>
  <c r="U13" i="4"/>
  <c r="W13" i="4" s="1"/>
  <c r="O13" i="21" s="1"/>
  <c r="U14" i="4"/>
  <c r="V14" i="4"/>
  <c r="O14" i="20"/>
  <c r="W14" i="4"/>
  <c r="O14" i="21"/>
  <c r="U15" i="4"/>
  <c r="V15" i="4"/>
  <c r="O15" i="20" s="1"/>
  <c r="U16" i="4"/>
  <c r="V16" i="4"/>
  <c r="O22" i="20" s="1"/>
  <c r="U22" i="4"/>
  <c r="V22" i="4" s="1"/>
  <c r="W22" i="4"/>
  <c r="U23" i="4"/>
  <c r="U24" i="4"/>
  <c r="W24" i="4" s="1"/>
  <c r="V24" i="4"/>
  <c r="U25" i="4"/>
  <c r="V25" i="4"/>
  <c r="U35" i="4"/>
  <c r="X35" i="4" s="1"/>
  <c r="U34" i="4"/>
  <c r="X34" i="4"/>
  <c r="U33" i="4"/>
  <c r="X33" i="4" s="1"/>
  <c r="U32" i="4"/>
  <c r="X32" i="4"/>
  <c r="U31" i="4"/>
  <c r="X31" i="4" s="1"/>
  <c r="U30" i="4"/>
  <c r="X30" i="4"/>
  <c r="U29" i="4"/>
  <c r="X29" i="4" s="1"/>
  <c r="U28" i="4"/>
  <c r="X28" i="4"/>
  <c r="U27" i="4"/>
  <c r="X27" i="4" s="1"/>
  <c r="U26" i="4"/>
  <c r="X26" i="4"/>
  <c r="U35" i="1"/>
  <c r="X35" i="1" s="1"/>
  <c r="U34" i="1"/>
  <c r="X34" i="1"/>
  <c r="U33" i="1"/>
  <c r="X33" i="1" s="1"/>
  <c r="U32" i="1"/>
  <c r="X32" i="1"/>
  <c r="U31" i="1"/>
  <c r="X31" i="1" s="1"/>
  <c r="U30" i="1"/>
  <c r="X30" i="1"/>
  <c r="U29" i="1"/>
  <c r="X29" i="1"/>
  <c r="U28" i="1"/>
  <c r="X28" i="1"/>
  <c r="U27" i="1"/>
  <c r="X27" i="1"/>
  <c r="U26" i="1"/>
  <c r="X26" i="1"/>
  <c r="U25" i="1"/>
  <c r="X25" i="1"/>
  <c r="U24" i="1"/>
  <c r="X24" i="1"/>
  <c r="U23" i="1"/>
  <c r="X23" i="1"/>
  <c r="U22" i="1"/>
  <c r="X22" i="1"/>
  <c r="U4" i="1"/>
  <c r="V4" i="1"/>
  <c r="P4" i="20" s="1"/>
  <c r="W4" i="1"/>
  <c r="P4" i="21" s="1"/>
  <c r="X4" i="1"/>
  <c r="P4" i="19" s="1"/>
  <c r="U5" i="1"/>
  <c r="W5" i="1" s="1"/>
  <c r="P5" i="21" s="1"/>
  <c r="U6" i="1"/>
  <c r="V6" i="1"/>
  <c r="P6" i="20" s="1"/>
  <c r="W6" i="1"/>
  <c r="P6" i="21" s="1"/>
  <c r="X6" i="1"/>
  <c r="P6" i="19" s="1"/>
  <c r="U7" i="1"/>
  <c r="V7" i="1" s="1"/>
  <c r="P7" i="20" s="1"/>
  <c r="U8" i="1"/>
  <c r="V8" i="1"/>
  <c r="P8" i="20" s="1"/>
  <c r="W8" i="1"/>
  <c r="P8" i="21" s="1"/>
  <c r="X8" i="1"/>
  <c r="P8" i="19" s="1"/>
  <c r="U9" i="1"/>
  <c r="W9" i="1" s="1"/>
  <c r="P9" i="21" s="1"/>
  <c r="U10" i="1"/>
  <c r="V10" i="1"/>
  <c r="P10" i="20" s="1"/>
  <c r="W10" i="1"/>
  <c r="P10" i="21" s="1"/>
  <c r="X10" i="1"/>
  <c r="P10" i="19" s="1"/>
  <c r="U11" i="1"/>
  <c r="V11" i="1" s="1"/>
  <c r="P11" i="20" s="1"/>
  <c r="U12" i="1"/>
  <c r="V12" i="1"/>
  <c r="P12" i="20" s="1"/>
  <c r="W12" i="1"/>
  <c r="P12" i="21" s="1"/>
  <c r="X12" i="1"/>
  <c r="P12" i="19" s="1"/>
  <c r="U13" i="1"/>
  <c r="W13" i="1" s="1"/>
  <c r="P13" i="21" s="1"/>
  <c r="U14" i="1"/>
  <c r="V14" i="1"/>
  <c r="P14" i="20" s="1"/>
  <c r="W14" i="1"/>
  <c r="P14" i="21" s="1"/>
  <c r="X14" i="1"/>
  <c r="P14" i="19" s="1"/>
  <c r="U15" i="1"/>
  <c r="V15" i="1" s="1"/>
  <c r="P15" i="20" s="1"/>
  <c r="U16" i="1"/>
  <c r="V16" i="1"/>
  <c r="P22" i="20" s="1"/>
  <c r="W16" i="1"/>
  <c r="P22" i="21" s="1"/>
  <c r="X16" i="1"/>
  <c r="P22" i="19" s="1"/>
  <c r="U3" i="1"/>
  <c r="X3" i="1" s="1"/>
  <c r="P3" i="19" s="1"/>
  <c r="W25" i="4"/>
  <c r="W3" i="4"/>
  <c r="O3" i="21" s="1"/>
  <c r="V29" i="5"/>
  <c r="V33" i="5"/>
  <c r="W26" i="5"/>
  <c r="W25" i="5"/>
  <c r="W24" i="5"/>
  <c r="V5" i="6"/>
  <c r="M5" i="20"/>
  <c r="V9" i="6"/>
  <c r="M9" i="20"/>
  <c r="V13" i="6"/>
  <c r="M13" i="20"/>
  <c r="V28" i="6"/>
  <c r="V32" i="6"/>
  <c r="V26" i="7"/>
  <c r="V24" i="9"/>
  <c r="V28" i="9"/>
  <c r="V32" i="9"/>
  <c r="V15" i="10"/>
  <c r="I15" i="20"/>
  <c r="V29" i="10"/>
  <c r="V6" i="12"/>
  <c r="G6" i="20"/>
  <c r="V10" i="12"/>
  <c r="G10" i="20"/>
  <c r="V14" i="12"/>
  <c r="G14" i="20"/>
  <c r="V22" i="13"/>
  <c r="V26" i="13"/>
  <c r="V30" i="13"/>
  <c r="V34" i="13"/>
  <c r="X23" i="17"/>
  <c r="X25" i="17"/>
  <c r="X27" i="17"/>
  <c r="X29" i="17"/>
  <c r="X32" i="17"/>
  <c r="X34" i="17"/>
  <c r="V22" i="6"/>
  <c r="V8" i="7"/>
  <c r="L8" i="20"/>
  <c r="V12" i="7"/>
  <c r="L12" i="20" s="1"/>
  <c r="V24" i="7"/>
  <c r="V28" i="7"/>
  <c r="V32" i="7"/>
  <c r="V31" i="10"/>
  <c r="V28" i="11"/>
  <c r="V24" i="13"/>
  <c r="V28" i="13"/>
  <c r="V32" i="13"/>
  <c r="V28" i="14"/>
  <c r="V5" i="15"/>
  <c r="D5" i="20"/>
  <c r="V9" i="15"/>
  <c r="D9" i="20"/>
  <c r="V13" i="15"/>
  <c r="D13" i="20"/>
  <c r="V28" i="16"/>
  <c r="X22" i="17"/>
  <c r="V23" i="17"/>
  <c r="X24" i="17"/>
  <c r="V25" i="17"/>
  <c r="X26" i="17"/>
  <c r="V27" i="17"/>
  <c r="X28" i="17"/>
  <c r="V29" i="17"/>
  <c r="X31" i="17"/>
  <c r="V32" i="17"/>
  <c r="X33" i="17"/>
  <c r="V34" i="17"/>
  <c r="X35" i="17"/>
  <c r="V22" i="16"/>
  <c r="V26" i="16"/>
  <c r="V30" i="16"/>
  <c r="V34" i="16"/>
  <c r="V3" i="17"/>
  <c r="B3" i="20"/>
  <c r="X3" i="17"/>
  <c r="B3" i="19"/>
  <c r="V4" i="17"/>
  <c r="B4" i="20"/>
  <c r="X4" i="17"/>
  <c r="B4" i="19"/>
  <c r="V5" i="17"/>
  <c r="B5" i="20"/>
  <c r="X5" i="17"/>
  <c r="B5" i="19"/>
  <c r="V6" i="17"/>
  <c r="B6" i="20"/>
  <c r="X6" i="17"/>
  <c r="B6" i="19"/>
  <c r="V7" i="17"/>
  <c r="B7" i="20"/>
  <c r="X7" i="17"/>
  <c r="B7" i="19"/>
  <c r="V8" i="17"/>
  <c r="B8" i="20"/>
  <c r="X8" i="17"/>
  <c r="B8" i="19"/>
  <c r="V9" i="17"/>
  <c r="B9" i="20"/>
  <c r="X9" i="17"/>
  <c r="B9" i="19"/>
  <c r="V10" i="17"/>
  <c r="B10" i="20"/>
  <c r="X10" i="17"/>
  <c r="B10" i="19"/>
  <c r="V12" i="17"/>
  <c r="B12" i="20"/>
  <c r="X12" i="17"/>
  <c r="B12" i="19"/>
  <c r="V13" i="17"/>
  <c r="B13" i="20"/>
  <c r="X13" i="17"/>
  <c r="B13" i="19"/>
  <c r="V14" i="17"/>
  <c r="B14" i="20"/>
  <c r="X14" i="17"/>
  <c r="B14" i="19"/>
  <c r="V15" i="17"/>
  <c r="B15" i="20"/>
  <c r="X15" i="17"/>
  <c r="B15" i="19"/>
  <c r="V16" i="17"/>
  <c r="B22" i="20"/>
  <c r="X16" i="17"/>
  <c r="B22" i="19" s="1"/>
  <c r="X22" i="16"/>
  <c r="V23" i="16"/>
  <c r="X24" i="16"/>
  <c r="V25" i="16"/>
  <c r="X26" i="16"/>
  <c r="V27" i="16"/>
  <c r="X28" i="16"/>
  <c r="V29" i="16"/>
  <c r="X30" i="16"/>
  <c r="V31" i="16"/>
  <c r="X32" i="16"/>
  <c r="V33" i="16"/>
  <c r="X34" i="16"/>
  <c r="V35" i="16"/>
  <c r="X23" i="16"/>
  <c r="X25" i="16"/>
  <c r="X27" i="16"/>
  <c r="X29" i="16"/>
  <c r="X31" i="16"/>
  <c r="X33" i="16"/>
  <c r="X35" i="16"/>
  <c r="V3" i="16"/>
  <c r="C3" i="20" s="1"/>
  <c r="X3" i="16"/>
  <c r="C3" i="19"/>
  <c r="V4" i="16"/>
  <c r="C4" i="20" s="1"/>
  <c r="X4" i="16"/>
  <c r="C4" i="19"/>
  <c r="V5" i="16"/>
  <c r="C5" i="20" s="1"/>
  <c r="X5" i="16"/>
  <c r="C5" i="19"/>
  <c r="V6" i="16"/>
  <c r="C6" i="20" s="1"/>
  <c r="X6" i="16"/>
  <c r="C6" i="19"/>
  <c r="V7" i="16"/>
  <c r="C7" i="20" s="1"/>
  <c r="X7" i="16"/>
  <c r="C7" i="19"/>
  <c r="V8" i="16"/>
  <c r="C8" i="20" s="1"/>
  <c r="X8" i="16"/>
  <c r="C8" i="19"/>
  <c r="V9" i="16"/>
  <c r="C9" i="20" s="1"/>
  <c r="X9" i="16"/>
  <c r="C9" i="19"/>
  <c r="V10" i="16"/>
  <c r="C10" i="20" s="1"/>
  <c r="X10" i="16"/>
  <c r="C10" i="19"/>
  <c r="V11" i="16"/>
  <c r="C11" i="20" s="1"/>
  <c r="X11" i="16"/>
  <c r="C11" i="19"/>
  <c r="V12" i="16"/>
  <c r="C12" i="20" s="1"/>
  <c r="X12" i="16"/>
  <c r="C12" i="19"/>
  <c r="V13" i="16"/>
  <c r="C13" i="20" s="1"/>
  <c r="X13" i="16"/>
  <c r="C13" i="19"/>
  <c r="V14" i="16"/>
  <c r="C14" i="20" s="1"/>
  <c r="X14" i="16"/>
  <c r="C14" i="19"/>
  <c r="V15" i="16"/>
  <c r="C15" i="20" s="1"/>
  <c r="X15" i="16"/>
  <c r="C15" i="19"/>
  <c r="V16" i="16"/>
  <c r="C22" i="20" s="1"/>
  <c r="X16" i="16"/>
  <c r="C22" i="19"/>
  <c r="V15" i="15"/>
  <c r="D15" i="20" s="1"/>
  <c r="X4" i="15"/>
  <c r="D4" i="19"/>
  <c r="X6" i="15"/>
  <c r="D6" i="19" s="1"/>
  <c r="X8" i="15"/>
  <c r="D8" i="19"/>
  <c r="X10" i="15"/>
  <c r="D10" i="19" s="1"/>
  <c r="X12" i="15"/>
  <c r="D12" i="19"/>
  <c r="X14" i="15"/>
  <c r="D14" i="19" s="1"/>
  <c r="X16" i="15"/>
  <c r="D22" i="19"/>
  <c r="X3" i="15"/>
  <c r="D3" i="19" s="1"/>
  <c r="V4" i="15"/>
  <c r="D4" i="20"/>
  <c r="X5" i="15"/>
  <c r="D5" i="19" s="1"/>
  <c r="V6" i="15"/>
  <c r="D6" i="20"/>
  <c r="X7" i="15"/>
  <c r="D7" i="19" s="1"/>
  <c r="V8" i="15"/>
  <c r="D8" i="20"/>
  <c r="X9" i="15"/>
  <c r="D9" i="19" s="1"/>
  <c r="V10" i="15"/>
  <c r="D10" i="20"/>
  <c r="X11" i="15"/>
  <c r="D11" i="19" s="1"/>
  <c r="V12" i="15"/>
  <c r="D12" i="20"/>
  <c r="X13" i="15"/>
  <c r="D13" i="19" s="1"/>
  <c r="V14" i="15"/>
  <c r="D14" i="20"/>
  <c r="X15" i="15"/>
  <c r="D15" i="19" s="1"/>
  <c r="V16" i="15"/>
  <c r="D22" i="20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24" i="14"/>
  <c r="V32" i="14"/>
  <c r="V22" i="14"/>
  <c r="V26" i="14"/>
  <c r="V30" i="14"/>
  <c r="V34" i="14"/>
  <c r="X22" i="14"/>
  <c r="V23" i="14"/>
  <c r="X24" i="14"/>
  <c r="V25" i="14"/>
  <c r="X26" i="14"/>
  <c r="V27" i="14"/>
  <c r="X28" i="14"/>
  <c r="V29" i="14"/>
  <c r="X30" i="14"/>
  <c r="V31" i="14"/>
  <c r="X32" i="14"/>
  <c r="V33" i="14"/>
  <c r="X34" i="14"/>
  <c r="V35" i="14"/>
  <c r="X23" i="14"/>
  <c r="X25" i="14"/>
  <c r="X27" i="14"/>
  <c r="X29" i="14"/>
  <c r="X31" i="14"/>
  <c r="X33" i="14"/>
  <c r="X35" i="14"/>
  <c r="V3" i="14"/>
  <c r="E3" i="20"/>
  <c r="X3" i="14"/>
  <c r="E3" i="19"/>
  <c r="V4" i="14"/>
  <c r="E4" i="20"/>
  <c r="X4" i="14"/>
  <c r="E4" i="19"/>
  <c r="V5" i="14"/>
  <c r="E5" i="20"/>
  <c r="X5" i="14"/>
  <c r="E5" i="19"/>
  <c r="V6" i="14"/>
  <c r="E6" i="20"/>
  <c r="X6" i="14"/>
  <c r="E6" i="19"/>
  <c r="V7" i="14"/>
  <c r="E7" i="20"/>
  <c r="X7" i="14"/>
  <c r="E7" i="19"/>
  <c r="V8" i="14"/>
  <c r="E8" i="20"/>
  <c r="X8" i="14"/>
  <c r="E8" i="19"/>
  <c r="V9" i="14"/>
  <c r="E9" i="20"/>
  <c r="X9" i="14"/>
  <c r="E9" i="19"/>
  <c r="V10" i="14"/>
  <c r="E10" i="20"/>
  <c r="X10" i="14"/>
  <c r="E10" i="19" s="1"/>
  <c r="V11" i="14"/>
  <c r="E11" i="20"/>
  <c r="X11" i="14"/>
  <c r="E11" i="19"/>
  <c r="V12" i="14"/>
  <c r="E12" i="20"/>
  <c r="X12" i="14"/>
  <c r="E12" i="19" s="1"/>
  <c r="V13" i="14"/>
  <c r="E13" i="20"/>
  <c r="X13" i="14"/>
  <c r="E13" i="19" s="1"/>
  <c r="V14" i="14"/>
  <c r="E14" i="20"/>
  <c r="X14" i="14"/>
  <c r="E14" i="19" s="1"/>
  <c r="V15" i="14"/>
  <c r="E15" i="20"/>
  <c r="X15" i="14"/>
  <c r="E15" i="19" s="1"/>
  <c r="V16" i="14"/>
  <c r="E22" i="20"/>
  <c r="X16" i="14"/>
  <c r="E22" i="19" s="1"/>
  <c r="X23" i="13"/>
  <c r="X25" i="13"/>
  <c r="X27" i="13"/>
  <c r="X29" i="13"/>
  <c r="X31" i="13"/>
  <c r="X33" i="13"/>
  <c r="X35" i="13"/>
  <c r="X22" i="13"/>
  <c r="V23" i="13"/>
  <c r="X24" i="13"/>
  <c r="V25" i="13"/>
  <c r="X26" i="13"/>
  <c r="V27" i="13"/>
  <c r="X28" i="13"/>
  <c r="V29" i="13"/>
  <c r="X30" i="13"/>
  <c r="V31" i="13"/>
  <c r="X32" i="13"/>
  <c r="V33" i="13"/>
  <c r="X34" i="13"/>
  <c r="V35" i="13"/>
  <c r="V3" i="13"/>
  <c r="F3" i="20" s="1"/>
  <c r="X3" i="13"/>
  <c r="F3" i="19"/>
  <c r="V4" i="13"/>
  <c r="F4" i="20" s="1"/>
  <c r="X4" i="13"/>
  <c r="F4" i="19"/>
  <c r="V5" i="13"/>
  <c r="F5" i="20" s="1"/>
  <c r="X5" i="13"/>
  <c r="F5" i="19"/>
  <c r="V6" i="13"/>
  <c r="F6" i="20" s="1"/>
  <c r="X6" i="13"/>
  <c r="F6" i="19"/>
  <c r="V7" i="13"/>
  <c r="F7" i="20" s="1"/>
  <c r="X7" i="13"/>
  <c r="F7" i="19"/>
  <c r="V8" i="13"/>
  <c r="F8" i="20" s="1"/>
  <c r="X8" i="13"/>
  <c r="F8" i="19"/>
  <c r="V9" i="13"/>
  <c r="F9" i="20" s="1"/>
  <c r="X9" i="13"/>
  <c r="F9" i="19"/>
  <c r="V10" i="13"/>
  <c r="F10" i="20" s="1"/>
  <c r="X10" i="13"/>
  <c r="F10" i="19"/>
  <c r="V11" i="13"/>
  <c r="F11" i="20" s="1"/>
  <c r="X11" i="13"/>
  <c r="F11" i="19"/>
  <c r="V12" i="13"/>
  <c r="F12" i="20" s="1"/>
  <c r="X12" i="13"/>
  <c r="F12" i="19"/>
  <c r="V13" i="13"/>
  <c r="F13" i="20" s="1"/>
  <c r="X13" i="13"/>
  <c r="F13" i="19"/>
  <c r="V14" i="13"/>
  <c r="F14" i="20" s="1"/>
  <c r="X14" i="13"/>
  <c r="F14" i="19"/>
  <c r="V15" i="13"/>
  <c r="F15" i="20" s="1"/>
  <c r="X15" i="13"/>
  <c r="F15" i="19"/>
  <c r="V16" i="13"/>
  <c r="F22" i="20" s="1"/>
  <c r="X16" i="13"/>
  <c r="F22" i="19"/>
  <c r="V16" i="12"/>
  <c r="G22" i="20" s="1"/>
  <c r="V3" i="12"/>
  <c r="G3" i="20"/>
  <c r="X4" i="12"/>
  <c r="G4" i="19" s="1"/>
  <c r="V5" i="12"/>
  <c r="G5" i="20"/>
  <c r="X6" i="12"/>
  <c r="G6" i="19" s="1"/>
  <c r="V7" i="12"/>
  <c r="G7" i="20"/>
  <c r="X8" i="12"/>
  <c r="G8" i="19" s="1"/>
  <c r="V9" i="12"/>
  <c r="G9" i="20"/>
  <c r="X10" i="12"/>
  <c r="G10" i="19" s="1"/>
  <c r="V11" i="12"/>
  <c r="G11" i="20"/>
  <c r="X12" i="12"/>
  <c r="G12" i="19" s="1"/>
  <c r="V13" i="12"/>
  <c r="G13" i="20"/>
  <c r="X14" i="12"/>
  <c r="G14" i="19" s="1"/>
  <c r="V15" i="12"/>
  <c r="G15" i="20"/>
  <c r="X16" i="12"/>
  <c r="G22" i="19" s="1"/>
  <c r="X3" i="12"/>
  <c r="G3" i="19"/>
  <c r="X5" i="12"/>
  <c r="G5" i="19" s="1"/>
  <c r="X7" i="12"/>
  <c r="G7" i="19"/>
  <c r="X9" i="12"/>
  <c r="G9" i="19" s="1"/>
  <c r="X11" i="12"/>
  <c r="G11" i="19"/>
  <c r="X13" i="12"/>
  <c r="G13" i="19" s="1"/>
  <c r="X15" i="12"/>
  <c r="G15" i="19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24" i="11"/>
  <c r="V32" i="11"/>
  <c r="V22" i="11"/>
  <c r="V26" i="11"/>
  <c r="V30" i="11"/>
  <c r="V34" i="11"/>
  <c r="X22" i="11"/>
  <c r="V23" i="11"/>
  <c r="X24" i="11"/>
  <c r="V25" i="11"/>
  <c r="X26" i="11"/>
  <c r="V27" i="11"/>
  <c r="X28" i="11"/>
  <c r="V29" i="11"/>
  <c r="X30" i="11"/>
  <c r="V31" i="11"/>
  <c r="X32" i="11"/>
  <c r="V33" i="11"/>
  <c r="X34" i="11"/>
  <c r="V35" i="11"/>
  <c r="X23" i="11"/>
  <c r="X25" i="11"/>
  <c r="X27" i="11"/>
  <c r="X29" i="11"/>
  <c r="X31" i="11"/>
  <c r="X33" i="11"/>
  <c r="X35" i="11"/>
  <c r="V3" i="11"/>
  <c r="H3" i="20"/>
  <c r="X3" i="11"/>
  <c r="H3" i="19" s="1"/>
  <c r="V4" i="11"/>
  <c r="H4" i="20"/>
  <c r="X4" i="11"/>
  <c r="H4" i="19" s="1"/>
  <c r="V5" i="11"/>
  <c r="H5" i="20"/>
  <c r="X5" i="11"/>
  <c r="H5" i="19" s="1"/>
  <c r="V6" i="11"/>
  <c r="H6" i="20"/>
  <c r="X6" i="11"/>
  <c r="H6" i="19" s="1"/>
  <c r="V7" i="11"/>
  <c r="H7" i="20"/>
  <c r="X7" i="11"/>
  <c r="H7" i="19" s="1"/>
  <c r="V9" i="11"/>
  <c r="H9" i="20"/>
  <c r="X9" i="11"/>
  <c r="H9" i="19" s="1"/>
  <c r="V10" i="11"/>
  <c r="H10" i="20"/>
  <c r="X10" i="11"/>
  <c r="H10" i="19" s="1"/>
  <c r="V11" i="11"/>
  <c r="H11" i="20"/>
  <c r="X11" i="11"/>
  <c r="H11" i="19" s="1"/>
  <c r="V12" i="11"/>
  <c r="H12" i="20"/>
  <c r="X12" i="11"/>
  <c r="H12" i="19" s="1"/>
  <c r="V13" i="11"/>
  <c r="H13" i="20"/>
  <c r="X13" i="11"/>
  <c r="H13" i="19" s="1"/>
  <c r="V14" i="11"/>
  <c r="H14" i="20"/>
  <c r="X14" i="11"/>
  <c r="H14" i="19" s="1"/>
  <c r="V15" i="11"/>
  <c r="H15" i="20"/>
  <c r="X15" i="11"/>
  <c r="H15" i="19" s="1"/>
  <c r="V16" i="11"/>
  <c r="H22" i="20"/>
  <c r="X16" i="11"/>
  <c r="H22" i="19" s="1"/>
  <c r="V23" i="10"/>
  <c r="V25" i="10"/>
  <c r="V27" i="10"/>
  <c r="X29" i="10"/>
  <c r="V33" i="10"/>
  <c r="V35" i="10"/>
  <c r="X23" i="10"/>
  <c r="X25" i="10"/>
  <c r="X33" i="10"/>
  <c r="X35" i="10"/>
  <c r="W3" i="10"/>
  <c r="I3" i="21" s="1"/>
  <c r="V4" i="10"/>
  <c r="I4" i="20"/>
  <c r="X4" i="10"/>
  <c r="I4" i="19" s="1"/>
  <c r="W5" i="10"/>
  <c r="I5" i="21"/>
  <c r="V6" i="10"/>
  <c r="I6" i="20" s="1"/>
  <c r="X6" i="10"/>
  <c r="I6" i="19"/>
  <c r="W7" i="10"/>
  <c r="I7" i="21" s="1"/>
  <c r="V8" i="10"/>
  <c r="I8" i="20"/>
  <c r="X8" i="10"/>
  <c r="I8" i="19" s="1"/>
  <c r="W9" i="10"/>
  <c r="I9" i="21"/>
  <c r="V10" i="10"/>
  <c r="I10" i="20" s="1"/>
  <c r="X10" i="10"/>
  <c r="I10" i="19"/>
  <c r="W11" i="10"/>
  <c r="I11" i="21" s="1"/>
  <c r="V12" i="10"/>
  <c r="I12" i="20"/>
  <c r="X12" i="10"/>
  <c r="I12" i="19" s="1"/>
  <c r="V14" i="10"/>
  <c r="I14" i="20" s="1"/>
  <c r="X14" i="10"/>
  <c r="I14" i="19"/>
  <c r="W15" i="10"/>
  <c r="I15" i="21" s="1"/>
  <c r="V16" i="10"/>
  <c r="I22" i="20"/>
  <c r="X16" i="10"/>
  <c r="I22" i="19" s="1"/>
  <c r="V22" i="10"/>
  <c r="X22" i="10"/>
  <c r="V24" i="10"/>
  <c r="X24" i="10"/>
  <c r="V26" i="10"/>
  <c r="X26" i="10"/>
  <c r="W27" i="10"/>
  <c r="V28" i="10"/>
  <c r="X28" i="10"/>
  <c r="V30" i="10"/>
  <c r="X30" i="10"/>
  <c r="W31" i="10"/>
  <c r="V32" i="10"/>
  <c r="X32" i="10"/>
  <c r="V34" i="10"/>
  <c r="X34" i="10"/>
  <c r="V3" i="10"/>
  <c r="I3" i="20"/>
  <c r="V5" i="10"/>
  <c r="I5" i="20" s="1"/>
  <c r="V7" i="10"/>
  <c r="I7" i="20"/>
  <c r="V9" i="10"/>
  <c r="I9" i="20" s="1"/>
  <c r="V11" i="10"/>
  <c r="I11" i="20"/>
  <c r="X15" i="9"/>
  <c r="J15" i="19" s="1"/>
  <c r="X22" i="9"/>
  <c r="V23" i="9"/>
  <c r="X24" i="9"/>
  <c r="V25" i="9"/>
  <c r="X26" i="9"/>
  <c r="V27" i="9"/>
  <c r="X28" i="9"/>
  <c r="X30" i="9"/>
  <c r="V31" i="9"/>
  <c r="X32" i="9"/>
  <c r="V33" i="9"/>
  <c r="X34" i="9"/>
  <c r="V35" i="9"/>
  <c r="X23" i="9"/>
  <c r="X25" i="9"/>
  <c r="X27" i="9"/>
  <c r="X29" i="9"/>
  <c r="X31" i="9"/>
  <c r="X33" i="9"/>
  <c r="X35" i="9"/>
  <c r="V3" i="9"/>
  <c r="J3" i="20" s="1"/>
  <c r="X3" i="9"/>
  <c r="J3" i="19"/>
  <c r="V4" i="9"/>
  <c r="J4" i="20" s="1"/>
  <c r="X4" i="9"/>
  <c r="J4" i="19"/>
  <c r="V5" i="9"/>
  <c r="J5" i="20" s="1"/>
  <c r="X5" i="9"/>
  <c r="J5" i="19"/>
  <c r="V6" i="9"/>
  <c r="J6" i="20" s="1"/>
  <c r="X6" i="9"/>
  <c r="J6" i="19"/>
  <c r="V7" i="9"/>
  <c r="J7" i="20" s="1"/>
  <c r="X7" i="9"/>
  <c r="J7" i="19"/>
  <c r="V8" i="9"/>
  <c r="J8" i="20" s="1"/>
  <c r="X8" i="9"/>
  <c r="J8" i="19"/>
  <c r="V9" i="9"/>
  <c r="J9" i="20" s="1"/>
  <c r="X9" i="9"/>
  <c r="J9" i="19"/>
  <c r="V10" i="9"/>
  <c r="J10" i="20" s="1"/>
  <c r="X10" i="9"/>
  <c r="J10" i="19"/>
  <c r="V11" i="9"/>
  <c r="J11" i="20" s="1"/>
  <c r="X11" i="9"/>
  <c r="J11" i="19"/>
  <c r="V12" i="9"/>
  <c r="J12" i="20" s="1"/>
  <c r="X12" i="9"/>
  <c r="J12" i="19"/>
  <c r="V13" i="9"/>
  <c r="J13" i="20" s="1"/>
  <c r="X13" i="9"/>
  <c r="J13" i="19"/>
  <c r="V14" i="9"/>
  <c r="J14" i="20" s="1"/>
  <c r="V3" i="8"/>
  <c r="K3" i="20" s="1"/>
  <c r="X3" i="8"/>
  <c r="K3" i="19"/>
  <c r="V4" i="8"/>
  <c r="K4" i="20" s="1"/>
  <c r="X4" i="8"/>
  <c r="K4" i="19"/>
  <c r="V5" i="8"/>
  <c r="K5" i="20" s="1"/>
  <c r="X5" i="8"/>
  <c r="K5" i="19"/>
  <c r="V6" i="8"/>
  <c r="K6" i="20" s="1"/>
  <c r="X6" i="8"/>
  <c r="K6" i="19"/>
  <c r="V7" i="8"/>
  <c r="K7" i="20" s="1"/>
  <c r="X7" i="8"/>
  <c r="K7" i="19"/>
  <c r="V8" i="8"/>
  <c r="K8" i="20" s="1"/>
  <c r="X8" i="8"/>
  <c r="K8" i="19"/>
  <c r="V9" i="8"/>
  <c r="K9" i="20" s="1"/>
  <c r="X9" i="8"/>
  <c r="K9" i="19"/>
  <c r="V10" i="8"/>
  <c r="K10" i="20" s="1"/>
  <c r="X10" i="8"/>
  <c r="K10" i="19"/>
  <c r="V11" i="8"/>
  <c r="K11" i="20" s="1"/>
  <c r="X11" i="8"/>
  <c r="K11" i="19"/>
  <c r="V12" i="8"/>
  <c r="K12" i="20" s="1"/>
  <c r="X12" i="8"/>
  <c r="K12" i="19"/>
  <c r="V13" i="8"/>
  <c r="K13" i="20" s="1"/>
  <c r="X13" i="8"/>
  <c r="K13" i="19"/>
  <c r="V14" i="8"/>
  <c r="K14" i="20" s="1"/>
  <c r="X14" i="8"/>
  <c r="K14" i="19"/>
  <c r="V15" i="8"/>
  <c r="K15" i="20" s="1"/>
  <c r="X15" i="8"/>
  <c r="K15" i="19"/>
  <c r="V16" i="8"/>
  <c r="K22" i="20" s="1"/>
  <c r="X16" i="8"/>
  <c r="K22" i="19"/>
  <c r="W22" i="8"/>
  <c r="W23" i="8"/>
  <c r="W24" i="8"/>
  <c r="W25" i="8"/>
  <c r="W26" i="8"/>
  <c r="W27" i="8"/>
  <c r="W29" i="8"/>
  <c r="W30" i="8"/>
  <c r="W31" i="8"/>
  <c r="W32" i="8"/>
  <c r="W33" i="8"/>
  <c r="W34" i="8"/>
  <c r="W35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X22" i="7"/>
  <c r="X24" i="7"/>
  <c r="X26" i="7"/>
  <c r="X28" i="7"/>
  <c r="X30" i="7"/>
  <c r="X34" i="7"/>
  <c r="X6" i="7"/>
  <c r="L6" i="19"/>
  <c r="X8" i="7"/>
  <c r="L8" i="19"/>
  <c r="X10" i="7"/>
  <c r="L10" i="19"/>
  <c r="X12" i="7"/>
  <c r="L12" i="19"/>
  <c r="X16" i="7"/>
  <c r="L22" i="19"/>
  <c r="V6" i="7"/>
  <c r="L6" i="20"/>
  <c r="V16" i="7"/>
  <c r="L22" i="20"/>
  <c r="W3" i="7"/>
  <c r="L3" i="21"/>
  <c r="W5" i="7"/>
  <c r="L5" i="21"/>
  <c r="W7" i="7"/>
  <c r="L7" i="21"/>
  <c r="W9" i="7"/>
  <c r="L9" i="21"/>
  <c r="W11" i="7"/>
  <c r="L11" i="21"/>
  <c r="W13" i="7"/>
  <c r="L13" i="21"/>
  <c r="W15" i="7"/>
  <c r="L15" i="21"/>
  <c r="W23" i="7"/>
  <c r="W25" i="7"/>
  <c r="W27" i="7"/>
  <c r="W29" i="7"/>
  <c r="W31" i="7"/>
  <c r="W33" i="7"/>
  <c r="W35" i="7"/>
  <c r="V3" i="7"/>
  <c r="L3" i="20" s="1"/>
  <c r="V5" i="7"/>
  <c r="L5" i="20"/>
  <c r="V7" i="7"/>
  <c r="L7" i="20" s="1"/>
  <c r="V9" i="7"/>
  <c r="L9" i="20"/>
  <c r="V11" i="7"/>
  <c r="L11" i="20" s="1"/>
  <c r="V13" i="7"/>
  <c r="L13" i="20"/>
  <c r="V15" i="7"/>
  <c r="L15" i="20" s="1"/>
  <c r="V23" i="7"/>
  <c r="V25" i="7"/>
  <c r="V27" i="7"/>
  <c r="V29" i="7"/>
  <c r="V31" i="7"/>
  <c r="V33" i="7"/>
  <c r="V35" i="7"/>
  <c r="X22" i="6"/>
  <c r="V23" i="6"/>
  <c r="V25" i="6"/>
  <c r="X26" i="6"/>
  <c r="V27" i="6"/>
  <c r="X28" i="6"/>
  <c r="V29" i="6"/>
  <c r="X30" i="6"/>
  <c r="V31" i="6"/>
  <c r="X32" i="6"/>
  <c r="V33" i="6"/>
  <c r="X34" i="6"/>
  <c r="V35" i="6"/>
  <c r="X23" i="6"/>
  <c r="X25" i="6"/>
  <c r="X27" i="6"/>
  <c r="X29" i="6"/>
  <c r="X31" i="6"/>
  <c r="X33" i="6"/>
  <c r="X35" i="6"/>
  <c r="V15" i="6"/>
  <c r="M15" i="20"/>
  <c r="X3" i="6"/>
  <c r="M3" i="19" s="1"/>
  <c r="V4" i="6"/>
  <c r="M4" i="20"/>
  <c r="X5" i="6"/>
  <c r="M5" i="19" s="1"/>
  <c r="V6" i="6"/>
  <c r="M6" i="20"/>
  <c r="X7" i="6"/>
  <c r="M7" i="19" s="1"/>
  <c r="X9" i="6"/>
  <c r="M9" i="19" s="1"/>
  <c r="V10" i="6"/>
  <c r="M10" i="20"/>
  <c r="X11" i="6"/>
  <c r="M11" i="19" s="1"/>
  <c r="V12" i="6"/>
  <c r="M12" i="20"/>
  <c r="X13" i="6"/>
  <c r="M13" i="19" s="1"/>
  <c r="V14" i="6"/>
  <c r="M14" i="20"/>
  <c r="X15" i="6"/>
  <c r="M15" i="19" s="1"/>
  <c r="V16" i="6"/>
  <c r="M22" i="20"/>
  <c r="X4" i="6"/>
  <c r="M4" i="19" s="1"/>
  <c r="X6" i="6"/>
  <c r="M6" i="19"/>
  <c r="X8" i="6"/>
  <c r="M8" i="19" s="1"/>
  <c r="X10" i="6"/>
  <c r="M10" i="19"/>
  <c r="X12" i="6"/>
  <c r="M12" i="19" s="1"/>
  <c r="X14" i="6"/>
  <c r="M14" i="19"/>
  <c r="X16" i="6"/>
  <c r="M22" i="19" s="1"/>
  <c r="X28" i="5"/>
  <c r="X32" i="5"/>
  <c r="X34" i="5"/>
  <c r="V28" i="5"/>
  <c r="X29" i="5"/>
  <c r="X31" i="5"/>
  <c r="X33" i="5"/>
  <c r="V34" i="5"/>
  <c r="X35" i="5"/>
  <c r="W16" i="5"/>
  <c r="N22" i="21"/>
  <c r="W15" i="5"/>
  <c r="N15" i="21"/>
  <c r="X26" i="5"/>
  <c r="X25" i="5"/>
  <c r="X24" i="5"/>
  <c r="X23" i="5"/>
  <c r="X22" i="5"/>
  <c r="X16" i="5"/>
  <c r="N22" i="19" s="1"/>
  <c r="X15" i="5"/>
  <c r="N15" i="19"/>
  <c r="X14" i="5"/>
  <c r="N14" i="19" s="1"/>
  <c r="X13" i="5"/>
  <c r="N13" i="19"/>
  <c r="X12" i="5"/>
  <c r="N12" i="19" s="1"/>
  <c r="X11" i="5"/>
  <c r="N11" i="19"/>
  <c r="X10" i="5"/>
  <c r="N10" i="19" s="1"/>
  <c r="X9" i="5"/>
  <c r="N9" i="19"/>
  <c r="X8" i="5"/>
  <c r="N8" i="19" s="1"/>
  <c r="X7" i="5"/>
  <c r="N7" i="19"/>
  <c r="X6" i="5"/>
  <c r="N6" i="19" s="1"/>
  <c r="X4" i="5"/>
  <c r="N4" i="19" s="1"/>
  <c r="X3" i="5"/>
  <c r="N3" i="19"/>
  <c r="X25" i="4"/>
  <c r="X24" i="4"/>
  <c r="X23" i="4"/>
  <c r="X22" i="4"/>
  <c r="W16" i="4"/>
  <c r="O22" i="21" s="1"/>
  <c r="W15" i="4"/>
  <c r="O15" i="21"/>
  <c r="X16" i="4"/>
  <c r="O22" i="19" s="1"/>
  <c r="X15" i="4"/>
  <c r="O15" i="19"/>
  <c r="X14" i="4"/>
  <c r="O14" i="19" s="1"/>
  <c r="V13" i="4"/>
  <c r="O13" i="20" s="1"/>
  <c r="X12" i="4"/>
  <c r="O12" i="19"/>
  <c r="V12" i="4"/>
  <c r="O12" i="20" s="1"/>
  <c r="X10" i="4"/>
  <c r="O10" i="19" s="1"/>
  <c r="X9" i="4"/>
  <c r="O9" i="19"/>
  <c r="X8" i="4"/>
  <c r="O8" i="19" s="1"/>
  <c r="X7" i="4"/>
  <c r="O7" i="19"/>
  <c r="X6" i="4"/>
  <c r="O6" i="19" s="1"/>
  <c r="X5" i="4"/>
  <c r="O5" i="19"/>
  <c r="X4" i="4"/>
  <c r="O4" i="19" s="1"/>
  <c r="X3" i="4"/>
  <c r="O3" i="19"/>
  <c r="W26" i="4"/>
  <c r="W27" i="4"/>
  <c r="W28" i="4"/>
  <c r="W30" i="4"/>
  <c r="W31" i="4"/>
  <c r="W32" i="4"/>
  <c r="W33" i="4"/>
  <c r="W34" i="4"/>
  <c r="W35" i="4"/>
  <c r="V26" i="4"/>
  <c r="V27" i="4"/>
  <c r="V28" i="4"/>
  <c r="V30" i="4"/>
  <c r="V31" i="4"/>
  <c r="V32" i="4"/>
  <c r="V33" i="4"/>
  <c r="V34" i="4"/>
  <c r="V35" i="4"/>
  <c r="W22" i="1"/>
  <c r="W25" i="1"/>
  <c r="W26" i="1"/>
  <c r="W27" i="1"/>
  <c r="W28" i="1"/>
  <c r="W29" i="1"/>
  <c r="W30" i="1"/>
  <c r="W32" i="1"/>
  <c r="W33" i="1"/>
  <c r="W34" i="1"/>
  <c r="W35" i="1"/>
  <c r="W23" i="1"/>
  <c r="W24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W13" i="10" l="1"/>
  <c r="I13" i="21" s="1"/>
  <c r="V8" i="11"/>
  <c r="H8" i="20" s="1"/>
  <c r="V24" i="6"/>
  <c r="W3" i="1"/>
  <c r="P3" i="21" s="1"/>
  <c r="W15" i="1"/>
  <c r="P15" i="21" s="1"/>
  <c r="X13" i="1"/>
  <c r="P13" i="19" s="1"/>
  <c r="V13" i="1"/>
  <c r="P13" i="20" s="1"/>
  <c r="W11" i="1"/>
  <c r="P11" i="21" s="1"/>
  <c r="X9" i="1"/>
  <c r="P9" i="19" s="1"/>
  <c r="V9" i="1"/>
  <c r="P9" i="20" s="1"/>
  <c r="W7" i="1"/>
  <c r="P7" i="21" s="1"/>
  <c r="X5" i="1"/>
  <c r="P5" i="19" s="1"/>
  <c r="V5" i="1"/>
  <c r="P5" i="20" s="1"/>
  <c r="W8" i="4"/>
  <c r="O8" i="21" s="1"/>
  <c r="V8" i="5"/>
  <c r="N8" i="20" s="1"/>
  <c r="W30" i="6"/>
  <c r="W16" i="9"/>
  <c r="J22" i="21" s="1"/>
  <c r="V16" i="9"/>
  <c r="J22" i="20" s="1"/>
  <c r="V31" i="1"/>
  <c r="W31" i="1"/>
  <c r="V32" i="5"/>
  <c r="X30" i="5"/>
  <c r="X4" i="7"/>
  <c r="L4" i="19" s="1"/>
  <c r="X11" i="4"/>
  <c r="O11" i="19" s="1"/>
  <c r="X13" i="4"/>
  <c r="O13" i="19" s="1"/>
  <c r="X5" i="5"/>
  <c r="N5" i="19" s="1"/>
  <c r="X27" i="5"/>
  <c r="V8" i="6"/>
  <c r="M8" i="20" s="1"/>
  <c r="W28" i="8"/>
  <c r="X14" i="9"/>
  <c r="J14" i="19" s="1"/>
  <c r="V29" i="9"/>
  <c r="V3" i="1"/>
  <c r="P3" i="20" s="1"/>
  <c r="V23" i="4"/>
  <c r="W23" i="4"/>
  <c r="V22" i="5"/>
  <c r="W22" i="5"/>
  <c r="W34" i="7"/>
  <c r="V34" i="7"/>
  <c r="M13" i="2"/>
  <c r="E13" i="2"/>
  <c r="I13" i="2"/>
  <c r="Q13" i="2"/>
  <c r="U13" i="2"/>
  <c r="Q6" i="2"/>
  <c r="M6" i="2"/>
  <c r="I6" i="2"/>
  <c r="U6" i="2"/>
  <c r="E6" i="2"/>
  <c r="E3" i="2"/>
  <c r="U3" i="2"/>
  <c r="Q3" i="2"/>
  <c r="M3" i="2"/>
  <c r="I3" i="2"/>
  <c r="W14" i="7"/>
  <c r="L14" i="21" s="1"/>
  <c r="V14" i="7"/>
  <c r="L14" i="20" s="1"/>
  <c r="W29" i="4"/>
  <c r="X24" i="6"/>
  <c r="V29" i="4"/>
  <c r="V30" i="5"/>
  <c r="V4" i="7"/>
  <c r="L4" i="20" s="1"/>
  <c r="X14" i="7"/>
  <c r="L14" i="19" s="1"/>
  <c r="X32" i="7"/>
  <c r="V13" i="10"/>
  <c r="I13" i="20" s="1"/>
  <c r="X8" i="11"/>
  <c r="H8" i="19" s="1"/>
  <c r="X15" i="1"/>
  <c r="P15" i="19" s="1"/>
  <c r="X11" i="1"/>
  <c r="P11" i="19" s="1"/>
  <c r="X7" i="1"/>
  <c r="P7" i="19" s="1"/>
  <c r="V11" i="4"/>
  <c r="O11" i="20" s="1"/>
  <c r="W4" i="4"/>
  <c r="O4" i="21" s="1"/>
  <c r="W27" i="5"/>
  <c r="V12" i="5"/>
  <c r="N12" i="20" s="1"/>
  <c r="W5" i="5"/>
  <c r="N5" i="21" s="1"/>
  <c r="W3" i="6"/>
  <c r="M3" i="21" s="1"/>
  <c r="W11" i="6"/>
  <c r="M11" i="21" s="1"/>
  <c r="V15" i="9"/>
  <c r="J15" i="20" s="1"/>
  <c r="W15" i="9"/>
  <c r="J15" i="21" s="1"/>
  <c r="W22" i="9"/>
  <c r="W28" i="17"/>
  <c r="V28" i="17"/>
  <c r="W16" i="2"/>
  <c r="R22" i="21" s="1"/>
  <c r="V16" i="2"/>
  <c r="R22" i="20" s="1"/>
  <c r="W24" i="16"/>
  <c r="V24" i="16"/>
  <c r="V10" i="22"/>
  <c r="Q10" i="20" s="1"/>
  <c r="W10" i="22"/>
  <c r="Q10" i="21" s="1"/>
  <c r="X10" i="22"/>
  <c r="Q10" i="19" s="1"/>
  <c r="W15" i="22"/>
  <c r="Q15" i="21" s="1"/>
  <c r="V15" i="22"/>
  <c r="Q15" i="20" s="1"/>
  <c r="X15" i="22"/>
  <c r="Q15" i="19" s="1"/>
  <c r="W29" i="22"/>
  <c r="V29" i="22"/>
  <c r="X29" i="22"/>
  <c r="Q12" i="22"/>
  <c r="U12" i="22"/>
  <c r="M12" i="22"/>
  <c r="I12" i="22"/>
  <c r="E12" i="22"/>
  <c r="Q4" i="22"/>
  <c r="U4" i="22"/>
  <c r="M4" i="22"/>
  <c r="E4" i="22"/>
  <c r="I4" i="22"/>
  <c r="W8" i="12"/>
  <c r="G8" i="21" s="1"/>
  <c r="V8" i="12"/>
  <c r="G8" i="20" s="1"/>
  <c r="W11" i="22"/>
  <c r="Q11" i="21" s="1"/>
  <c r="V11" i="22"/>
  <c r="Q11" i="20" s="1"/>
  <c r="V22" i="2"/>
  <c r="X22" i="2"/>
  <c r="V24" i="2"/>
  <c r="X24" i="2"/>
  <c r="V26" i="2"/>
  <c r="X26" i="2"/>
  <c r="V28" i="2"/>
  <c r="X28" i="2"/>
  <c r="V30" i="2"/>
  <c r="X30" i="2"/>
  <c r="V32" i="2"/>
  <c r="X32" i="2"/>
  <c r="V34" i="2"/>
  <c r="X34" i="2"/>
  <c r="M9" i="2"/>
  <c r="E9" i="2"/>
  <c r="X35" i="22"/>
  <c r="X27" i="22"/>
  <c r="I6" i="22"/>
  <c r="E14" i="22"/>
  <c r="W7" i="22"/>
  <c r="Q7" i="21" s="1"/>
  <c r="V7" i="22"/>
  <c r="Q7" i="20" s="1"/>
  <c r="S16" i="22"/>
  <c r="U16" i="22" s="1"/>
  <c r="X16" i="22" s="1"/>
  <c r="Q22" i="19" s="1"/>
  <c r="Q3" i="22"/>
  <c r="E3" i="22"/>
  <c r="I3" i="22"/>
  <c r="Q8" i="22"/>
  <c r="U8" i="22"/>
  <c r="E8" i="22"/>
  <c r="I8" i="22"/>
  <c r="X12" i="2"/>
  <c r="R12" i="19" s="1"/>
  <c r="V10" i="2"/>
  <c r="R10" i="20" s="1"/>
  <c r="X10" i="2"/>
  <c r="R10" i="19" s="1"/>
  <c r="W10" i="2"/>
  <c r="R10" i="21" s="1"/>
  <c r="W22" i="2"/>
  <c r="W24" i="2"/>
  <c r="W26" i="2"/>
  <c r="W28" i="2"/>
  <c r="W30" i="2"/>
  <c r="W32" i="2"/>
  <c r="W34" i="2"/>
  <c r="I15" i="2"/>
  <c r="E15" i="2"/>
  <c r="M15" i="2"/>
  <c r="U15" i="2"/>
  <c r="V35" i="22"/>
  <c r="V27" i="22"/>
  <c r="X11" i="22"/>
  <c r="Q11" i="19" s="1"/>
  <c r="M14" i="22"/>
  <c r="U14" i="22"/>
  <c r="Q10" i="22"/>
  <c r="E10" i="22"/>
  <c r="I10" i="22"/>
  <c r="M10" i="22"/>
  <c r="I12" i="2"/>
  <c r="E12" i="2"/>
  <c r="U9" i="2"/>
  <c r="V7" i="2"/>
  <c r="R7" i="20" s="1"/>
  <c r="X7" i="2"/>
  <c r="R7" i="19" s="1"/>
  <c r="M12" i="2"/>
  <c r="X16" i="2"/>
  <c r="R22" i="19" s="1"/>
  <c r="V23" i="2"/>
  <c r="X23" i="2"/>
  <c r="V25" i="2"/>
  <c r="X25" i="2"/>
  <c r="V27" i="2"/>
  <c r="X27" i="2"/>
  <c r="V29" i="2"/>
  <c r="X29" i="2"/>
  <c r="V31" i="2"/>
  <c r="X31" i="2"/>
  <c r="V33" i="2"/>
  <c r="X33" i="2"/>
  <c r="V35" i="2"/>
  <c r="X35" i="2"/>
  <c r="R21" i="3"/>
  <c r="S22" i="20" s="1"/>
  <c r="T21" i="3"/>
  <c r="S22" i="19" s="1"/>
  <c r="X15" i="2" l="1"/>
  <c r="R15" i="19" s="1"/>
  <c r="W15" i="2"/>
  <c r="R15" i="21" s="1"/>
  <c r="V15" i="2"/>
  <c r="R15" i="20" s="1"/>
  <c r="V8" i="22"/>
  <c r="Q8" i="20" s="1"/>
  <c r="W8" i="22"/>
  <c r="Q8" i="21" s="1"/>
  <c r="X8" i="22"/>
  <c r="Q8" i="19" s="1"/>
  <c r="W4" i="22"/>
  <c r="Q4" i="21" s="1"/>
  <c r="X4" i="22"/>
  <c r="Q4" i="19" s="1"/>
  <c r="V4" i="22"/>
  <c r="Q4" i="20" s="1"/>
  <c r="V6" i="2"/>
  <c r="R6" i="20" s="1"/>
  <c r="X6" i="2"/>
  <c r="R6" i="19" s="1"/>
  <c r="W6" i="2"/>
  <c r="R6" i="21" s="1"/>
  <c r="V13" i="2"/>
  <c r="R13" i="20" s="1"/>
  <c r="X13" i="2"/>
  <c r="R13" i="19" s="1"/>
  <c r="W13" i="2"/>
  <c r="R13" i="21" s="1"/>
  <c r="X9" i="2"/>
  <c r="R9" i="19" s="1"/>
  <c r="W9" i="2"/>
  <c r="R9" i="21" s="1"/>
  <c r="V9" i="2"/>
  <c r="R9" i="20" s="1"/>
  <c r="V14" i="22"/>
  <c r="Q14" i="20" s="1"/>
  <c r="W14" i="22"/>
  <c r="Q14" i="21" s="1"/>
  <c r="X14" i="22"/>
  <c r="Q14" i="19" s="1"/>
  <c r="W16" i="22"/>
  <c r="Q22" i="21" s="1"/>
  <c r="V16" i="22"/>
  <c r="Q22" i="20" s="1"/>
  <c r="V12" i="22"/>
  <c r="Q12" i="20" s="1"/>
  <c r="W12" i="22"/>
  <c r="Q12" i="21" s="1"/>
  <c r="X12" i="22"/>
  <c r="Q12" i="19" s="1"/>
  <c r="W3" i="2"/>
  <c r="R3" i="21" s="1"/>
  <c r="X3" i="2"/>
  <c r="R3" i="19" s="1"/>
  <c r="V3" i="2"/>
  <c r="R3" i="20" s="1"/>
</calcChain>
</file>

<file path=xl/sharedStrings.xml><?xml version="1.0" encoding="utf-8"?>
<sst xmlns="http://schemas.openxmlformats.org/spreadsheetml/2006/main" count="1604" uniqueCount="56">
  <si>
    <t>Nom Centre</t>
  </si>
  <si>
    <t>Valencià</t>
  </si>
  <si>
    <t>%Valencià</t>
  </si>
  <si>
    <t>Indistint</t>
  </si>
  <si>
    <t>%Indistint</t>
  </si>
  <si>
    <t>Castellà</t>
  </si>
  <si>
    <t>%Castellà</t>
  </si>
  <si>
    <t>Falten</t>
  </si>
  <si>
    <t>%Falten</t>
  </si>
  <si>
    <t>Totals</t>
  </si>
  <si>
    <t>ETS Arquit</t>
  </si>
  <si>
    <t>Camins</t>
  </si>
  <si>
    <t>Industr.</t>
  </si>
  <si>
    <t>ETSIDiseny</t>
  </si>
  <si>
    <t>Geodesia</t>
  </si>
  <si>
    <t>Gest.Edif.</t>
  </si>
  <si>
    <t>EPS Alcoi</t>
  </si>
  <si>
    <t>Fac. BBAA</t>
  </si>
  <si>
    <t>Fac. Ade</t>
  </si>
  <si>
    <t>EPS Gandia</t>
  </si>
  <si>
    <t>ETSINF</t>
  </si>
  <si>
    <t>Agronómica</t>
  </si>
  <si>
    <t>ETS Teleco</t>
  </si>
  <si>
    <t>Totals Universitat ...</t>
  </si>
  <si>
    <t>Llengua de preferència</t>
  </si>
  <si>
    <t>Total-falten</t>
  </si>
  <si>
    <t>Totals UPV</t>
  </si>
  <si>
    <t>Llengua de preferència nou ingrès</t>
  </si>
  <si>
    <t>Teleco ADE</t>
  </si>
  <si>
    <t>Alc. Gand.</t>
  </si>
  <si>
    <t>Esc. Docto</t>
  </si>
  <si>
    <t>Uni.Master</t>
  </si>
  <si>
    <t>DOCTORAT</t>
  </si>
  <si>
    <t>Doctorat</t>
  </si>
  <si>
    <t>Totals Universitat</t>
  </si>
  <si>
    <t>Inf. Ade</t>
  </si>
  <si>
    <t>a</t>
  </si>
  <si>
    <t>B</t>
  </si>
  <si>
    <t>C</t>
  </si>
  <si>
    <t>D</t>
  </si>
  <si>
    <t>E</t>
  </si>
  <si>
    <t>G</t>
  </si>
  <si>
    <t>H</t>
  </si>
  <si>
    <t>J</t>
  </si>
  <si>
    <t>k</t>
  </si>
  <si>
    <t>L</t>
  </si>
  <si>
    <t>M</t>
  </si>
  <si>
    <t>p</t>
  </si>
  <si>
    <t>Q</t>
  </si>
  <si>
    <t>R</t>
  </si>
  <si>
    <t>S</t>
  </si>
  <si>
    <t>T</t>
  </si>
  <si>
    <t>W</t>
  </si>
  <si>
    <t>X</t>
  </si>
  <si>
    <t>Y</t>
  </si>
  <si>
    <t>Inf.Ade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</si>
</sst>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3" fillId="3" borderId="2" applyNumberFormat="0" applyAlignment="0" applyProtection="0"/>
  </cellStyleXfs>
  <cellXfs count="56">
    <xf numFmtId="0" fontId="0" fillId="0" borderId="0" xfId="0"/>
    <xf numFmtId="3" fontId="0" fillId="0" borderId="0" xfId="0" applyNumberFormat="1"/>
    <xf numFmtId="10" fontId="1" fillId="0" borderId="0" xfId="7" applyNumberFormat="1" applyFont="1"/>
    <xf numFmtId="10" fontId="4" fillId="0" borderId="0" xfId="7" applyNumberFormat="1" applyFont="1"/>
    <xf numFmtId="0" fontId="4" fillId="0" borderId="0" xfId="0" applyFont="1"/>
    <xf numFmtId="3" fontId="4" fillId="0" borderId="0" xfId="0" applyNumberFormat="1" applyFont="1"/>
    <xf numFmtId="14" fontId="0" fillId="0" borderId="0" xfId="0" applyNumberFormat="1"/>
    <xf numFmtId="21" fontId="0" fillId="0" borderId="0" xfId="0" applyNumberFormat="1"/>
    <xf numFmtId="10" fontId="0" fillId="0" borderId="0" xfId="0" applyNumberFormat="1"/>
    <xf numFmtId="0" fontId="2" fillId="2" borderId="1" xfId="6"/>
    <xf numFmtId="0" fontId="3" fillId="3" borderId="2" xfId="8"/>
    <xf numFmtId="0" fontId="1" fillId="7" borderId="0" xfId="4"/>
    <xf numFmtId="10" fontId="1" fillId="7" borderId="0" xfId="4" applyNumberFormat="1"/>
    <xf numFmtId="3" fontId="1" fillId="7" borderId="0" xfId="4" applyNumberFormat="1"/>
    <xf numFmtId="0" fontId="1" fillId="6" borderId="0" xfId="3"/>
    <xf numFmtId="10" fontId="1" fillId="6" borderId="0" xfId="3" applyNumberFormat="1"/>
    <xf numFmtId="3" fontId="1" fillId="6" borderId="0" xfId="3" applyNumberFormat="1"/>
    <xf numFmtId="0" fontId="1" fillId="5" borderId="0" xfId="2"/>
    <xf numFmtId="10" fontId="1" fillId="5" borderId="0" xfId="2" applyNumberFormat="1"/>
    <xf numFmtId="3" fontId="1" fillId="5" borderId="0" xfId="2" applyNumberFormat="1"/>
    <xf numFmtId="0" fontId="1" fillId="4" borderId="0" xfId="1"/>
    <xf numFmtId="10" fontId="1" fillId="4" borderId="0" xfId="1" applyNumberFormat="1"/>
    <xf numFmtId="3" fontId="1" fillId="4" borderId="0" xfId="1" applyNumberFormat="1"/>
    <xf numFmtId="0" fontId="1" fillId="8" borderId="0" xfId="5"/>
    <xf numFmtId="3" fontId="1" fillId="8" borderId="0" xfId="5" applyNumberFormat="1"/>
    <xf numFmtId="0" fontId="5" fillId="9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4" fillId="13" borderId="0" xfId="0" applyFont="1" applyFill="1"/>
    <xf numFmtId="3" fontId="0" fillId="13" borderId="0" xfId="0" applyNumberFormat="1" applyFill="1"/>
    <xf numFmtId="10" fontId="4" fillId="13" borderId="0" xfId="7" applyNumberFormat="1" applyFont="1" applyFill="1"/>
    <xf numFmtId="10" fontId="1" fillId="13" borderId="0" xfId="7" applyNumberFormat="1" applyFont="1" applyFill="1"/>
    <xf numFmtId="3" fontId="0" fillId="6" borderId="0" xfId="3" applyNumberFormat="1" applyFont="1"/>
    <xf numFmtId="10" fontId="5" fillId="0" borderId="0" xfId="7" applyNumberFormat="1" applyFont="1"/>
    <xf numFmtId="10" fontId="5" fillId="0" borderId="0" xfId="0" applyNumberFormat="1" applyFont="1"/>
    <xf numFmtId="0" fontId="0" fillId="14" borderId="0" xfId="0" applyFill="1"/>
    <xf numFmtId="10" fontId="5" fillId="16" borderId="0" xfId="7" applyNumberFormat="1" applyFont="1" applyFill="1"/>
    <xf numFmtId="10" fontId="0" fillId="9" borderId="0" xfId="0" applyNumberFormat="1" applyFill="1"/>
    <xf numFmtId="10" fontId="0" fillId="10" borderId="0" xfId="0" applyNumberFormat="1" applyFill="1"/>
    <xf numFmtId="10" fontId="0" fillId="11" borderId="0" xfId="0" applyNumberFormat="1" applyFill="1"/>
    <xf numFmtId="10" fontId="1" fillId="10" borderId="0" xfId="7" applyNumberFormat="1" applyFont="1" applyFill="1"/>
    <xf numFmtId="10" fontId="1" fillId="11" borderId="0" xfId="7" applyNumberFormat="1" applyFont="1" applyFill="1"/>
    <xf numFmtId="0" fontId="0" fillId="15" borderId="3" xfId="0" applyFill="1" applyBorder="1"/>
    <xf numFmtId="0" fontId="6" fillId="18" borderId="3" xfId="0" applyFont="1" applyFill="1" applyBorder="1"/>
    <xf numFmtId="0" fontId="0" fillId="9" borderId="0" xfId="0" applyFill="1"/>
    <xf numFmtId="0" fontId="0" fillId="17" borderId="0" xfId="0" applyFill="1"/>
    <xf numFmtId="0" fontId="0" fillId="19" borderId="3" xfId="0" applyFill="1" applyBorder="1"/>
    <xf numFmtId="0" fontId="0" fillId="0" borderId="0" xfId="0" applyBorder="1"/>
    <xf numFmtId="0" fontId="3" fillId="17" borderId="0" xfId="8" applyFill="1" applyBorder="1"/>
    <xf numFmtId="0" fontId="0" fillId="17" borderId="0" xfId="0" applyFill="1" applyBorder="1"/>
    <xf numFmtId="10" fontId="1" fillId="17" borderId="0" xfId="1" applyNumberFormat="1" applyFill="1" applyBorder="1"/>
    <xf numFmtId="10" fontId="1" fillId="17" borderId="0" xfId="1" applyNumberFormat="1" applyFill="1"/>
    <xf numFmtId="10" fontId="1" fillId="17" borderId="0" xfId="3" applyNumberFormat="1" applyFill="1"/>
    <xf numFmtId="0" fontId="7" fillId="17" borderId="0" xfId="8" applyFont="1" applyFill="1" applyBorder="1"/>
  </cellXfs>
  <cellStyles count="9">
    <cellStyle name="20% - Énfasis1" xfId="1" builtinId="30"/>
    <cellStyle name="20% - Énfasis2" xfId="2" builtinId="34"/>
    <cellStyle name="20% - Énfasis3" xfId="3" builtinId="38"/>
    <cellStyle name="20% - Énfasis4" xfId="4" builtinId="42"/>
    <cellStyle name="20% - Énfasis5" xfId="5" builtinId="46"/>
    <cellStyle name="Entrada" xfId="6" builtinId="20"/>
    <cellStyle name="Normal" xfId="0" builtinId="0"/>
    <cellStyle name="Porcentaje" xfId="7" builtinId="5"/>
    <cellStyle name="Salida" xfId="8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a-ES"/>
              <a:t>Demanda de docència en castellà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'tots castellà'!$A$3</c:f>
              <c:strCache>
                <c:ptCount val="1"/>
                <c:pt idx="0">
                  <c:v>ETS Arquit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castellà'!$G$3:$T$3</c:f>
              <c:numCache>
                <c:formatCode>0.00%</c:formatCode>
                <c:ptCount val="14"/>
                <c:pt idx="0">
                  <c:v>0.72497772497772495</c:v>
                </c:pt>
                <c:pt idx="1">
                  <c:v>0.69724510082362967</c:v>
                </c:pt>
                <c:pt idx="2">
                  <c:v>0.68344110205229125</c:v>
                </c:pt>
                <c:pt idx="3">
                  <c:v>0.67414469994391479</c:v>
                </c:pt>
                <c:pt idx="4">
                  <c:v>0.66951960242959696</c:v>
                </c:pt>
                <c:pt idx="5">
                  <c:v>0.67032672737011245</c:v>
                </c:pt>
                <c:pt idx="6">
                  <c:v>0.66703116457080369</c:v>
                </c:pt>
                <c:pt idx="7">
                  <c:v>0.66740331491712712</c:v>
                </c:pt>
                <c:pt idx="8">
                  <c:v>0.66058706184098037</c:v>
                </c:pt>
                <c:pt idx="9">
                  <c:v>0.67087896658242063</c:v>
                </c:pt>
                <c:pt idx="10">
                  <c:v>0.68851063829787229</c:v>
                </c:pt>
                <c:pt idx="11">
                  <c:v>0.69541939321832247</c:v>
                </c:pt>
                <c:pt idx="12">
                  <c:v>0.70711864406779656</c:v>
                </c:pt>
                <c:pt idx="13">
                  <c:v>0.71065808297567956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99-4A08-A258-7E243EC6983D}"/>
            </c:ext>
          </c:extLst>
        </c:ser>
        <c:ser>
          <c:idx val="3"/>
          <c:order val="1"/>
          <c:tx>
            <c:strRef>
              <c:f>'tots castellà'!$A$4</c:f>
              <c:strCache>
                <c:ptCount val="1"/>
                <c:pt idx="0">
                  <c:v>Camins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castellà'!$G$4:$T$4</c:f>
              <c:numCache>
                <c:formatCode>0.00%</c:formatCode>
                <c:ptCount val="14"/>
                <c:pt idx="0">
                  <c:v>0.73785594639865992</c:v>
                </c:pt>
                <c:pt idx="1">
                  <c:v>0.72857712235950578</c:v>
                </c:pt>
                <c:pt idx="2">
                  <c:v>0.72048283666540924</c:v>
                </c:pt>
                <c:pt idx="3">
                  <c:v>0.71297989031078612</c:v>
                </c:pt>
                <c:pt idx="4">
                  <c:v>0.70076169749727968</c:v>
                </c:pt>
                <c:pt idx="5">
                  <c:v>0.70151889791593081</c:v>
                </c:pt>
                <c:pt idx="6">
                  <c:v>0.68834313386371493</c:v>
                </c:pt>
                <c:pt idx="7">
                  <c:v>0.67980965329707677</c:v>
                </c:pt>
                <c:pt idx="8">
                  <c:v>0.66463414634146345</c:v>
                </c:pt>
                <c:pt idx="9">
                  <c:v>0.67821939586645474</c:v>
                </c:pt>
                <c:pt idx="10">
                  <c:v>0.68415637860082301</c:v>
                </c:pt>
                <c:pt idx="11">
                  <c:v>0.68949771689497719</c:v>
                </c:pt>
                <c:pt idx="12">
                  <c:v>0.70960187353629978</c:v>
                </c:pt>
                <c:pt idx="13">
                  <c:v>0.73386601106330673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9-4A08-A258-7E243EC6983D}"/>
            </c:ext>
          </c:extLst>
        </c:ser>
        <c:ser>
          <c:idx val="4"/>
          <c:order val="2"/>
          <c:tx>
            <c:strRef>
              <c:f>'tots castellà'!$A$5</c:f>
              <c:strCache>
                <c:ptCount val="1"/>
                <c:pt idx="0">
                  <c:v>Industr.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castellà'!$G$5:$T$5</c:f>
              <c:numCache>
                <c:formatCode>0.00%</c:formatCode>
                <c:ptCount val="14"/>
                <c:pt idx="0">
                  <c:v>0.69708423326133906</c:v>
                </c:pt>
                <c:pt idx="1">
                  <c:v>0.67753911429329094</c:v>
                </c:pt>
                <c:pt idx="2">
                  <c:v>0.68899388549193996</c:v>
                </c:pt>
                <c:pt idx="3">
                  <c:v>0.6705403834979663</c:v>
                </c:pt>
                <c:pt idx="4">
                  <c:v>0.66003671970624234</c:v>
                </c:pt>
                <c:pt idx="5">
                  <c:v>0.64165390505359876</c:v>
                </c:pt>
                <c:pt idx="6">
                  <c:v>0.661890243902439</c:v>
                </c:pt>
                <c:pt idx="7">
                  <c:v>0.64788303381053913</c:v>
                </c:pt>
                <c:pt idx="8">
                  <c:v>0.66069364161849709</c:v>
                </c:pt>
                <c:pt idx="9">
                  <c:v>0.68854637257507312</c:v>
                </c:pt>
                <c:pt idx="10">
                  <c:v>0.69214876033057848</c:v>
                </c:pt>
                <c:pt idx="11">
                  <c:v>0.70401378970696871</c:v>
                </c:pt>
                <c:pt idx="12">
                  <c:v>0.72212344424688846</c:v>
                </c:pt>
                <c:pt idx="13">
                  <c:v>0.71898002103049419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99-4A08-A258-7E243EC6983D}"/>
            </c:ext>
          </c:extLst>
        </c:ser>
        <c:ser>
          <c:idx val="5"/>
          <c:order val="3"/>
          <c:tx>
            <c:strRef>
              <c:f>'tots castellà'!$A$6</c:f>
              <c:strCache>
                <c:ptCount val="1"/>
                <c:pt idx="0">
                  <c:v>ETSIDiseny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castellà'!$G$6:$T$6</c:f>
              <c:numCache>
                <c:formatCode>0.00%</c:formatCode>
                <c:ptCount val="14"/>
                <c:pt idx="0">
                  <c:v>0.71697540236866075</c:v>
                </c:pt>
                <c:pt idx="1">
                  <c:v>0.69573752103196862</c:v>
                </c:pt>
                <c:pt idx="2">
                  <c:v>0.69920119820269599</c:v>
                </c:pt>
                <c:pt idx="3">
                  <c:v>0.70007192519779426</c:v>
                </c:pt>
                <c:pt idx="4">
                  <c:v>0.6935888660734657</c:v>
                </c:pt>
                <c:pt idx="5">
                  <c:v>0.68231858009436086</c:v>
                </c:pt>
                <c:pt idx="6">
                  <c:v>0.67731913004882383</c:v>
                </c:pt>
                <c:pt idx="7">
                  <c:v>0.68131175110363673</c:v>
                </c:pt>
                <c:pt idx="8">
                  <c:v>0.6861015490533563</c:v>
                </c:pt>
                <c:pt idx="9">
                  <c:v>0.70049665299071473</c:v>
                </c:pt>
                <c:pt idx="10">
                  <c:v>0.70839936608557841</c:v>
                </c:pt>
                <c:pt idx="11">
                  <c:v>0.73793581159085664</c:v>
                </c:pt>
                <c:pt idx="12">
                  <c:v>0.77234927234927231</c:v>
                </c:pt>
                <c:pt idx="13">
                  <c:v>0.77215909090909096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99-4A08-A258-7E243EC6983D}"/>
            </c:ext>
          </c:extLst>
        </c:ser>
        <c:ser>
          <c:idx val="6"/>
          <c:order val="4"/>
          <c:tx>
            <c:strRef>
              <c:f>'tots castellà'!$A$7</c:f>
              <c:strCache>
                <c:ptCount val="1"/>
                <c:pt idx="0">
                  <c:v>Geodesia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castellà'!$G$7:$T$7</c:f>
              <c:numCache>
                <c:formatCode>0.00%</c:formatCode>
                <c:ptCount val="14"/>
                <c:pt idx="0">
                  <c:v>0.72204472843450485</c:v>
                </c:pt>
                <c:pt idx="1">
                  <c:v>0.68284424379232511</c:v>
                </c:pt>
                <c:pt idx="2">
                  <c:v>0.66486486486486485</c:v>
                </c:pt>
                <c:pt idx="3">
                  <c:v>0.66911764705882348</c:v>
                </c:pt>
                <c:pt idx="4">
                  <c:v>0.61399787910922587</c:v>
                </c:pt>
                <c:pt idx="5">
                  <c:v>0.62378378378378374</c:v>
                </c:pt>
                <c:pt idx="6">
                  <c:v>0.6012793176972282</c:v>
                </c:pt>
                <c:pt idx="7">
                  <c:v>0.55885588558855881</c:v>
                </c:pt>
                <c:pt idx="8">
                  <c:v>0.56350184956843408</c:v>
                </c:pt>
                <c:pt idx="9">
                  <c:v>0.57086614173228345</c:v>
                </c:pt>
                <c:pt idx="10">
                  <c:v>0.57122093023255816</c:v>
                </c:pt>
                <c:pt idx="11">
                  <c:v>0.58687943262411346</c:v>
                </c:pt>
                <c:pt idx="12">
                  <c:v>0.59589041095890416</c:v>
                </c:pt>
                <c:pt idx="13">
                  <c:v>0.65204678362573099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99-4A08-A258-7E243EC6983D}"/>
            </c:ext>
          </c:extLst>
        </c:ser>
        <c:ser>
          <c:idx val="7"/>
          <c:order val="5"/>
          <c:tx>
            <c:strRef>
              <c:f>'tots castellà'!$A$8</c:f>
              <c:strCache>
                <c:ptCount val="1"/>
                <c:pt idx="0">
                  <c:v>Gest.Edif.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castellà'!$G$8:$T$8</c:f>
              <c:numCache>
                <c:formatCode>0.00%</c:formatCode>
                <c:ptCount val="14"/>
                <c:pt idx="0">
                  <c:v>0.74548440065681443</c:v>
                </c:pt>
                <c:pt idx="1">
                  <c:v>0.74635278514588854</c:v>
                </c:pt>
                <c:pt idx="2">
                  <c:v>0.73591427583823021</c:v>
                </c:pt>
                <c:pt idx="3">
                  <c:v>0.74453905960755273</c:v>
                </c:pt>
                <c:pt idx="4">
                  <c:v>0.74195906432748537</c:v>
                </c:pt>
                <c:pt idx="5">
                  <c:v>0.73620752648885646</c:v>
                </c:pt>
                <c:pt idx="6">
                  <c:v>0.74406901509705248</c:v>
                </c:pt>
                <c:pt idx="7">
                  <c:v>0.74839331619537275</c:v>
                </c:pt>
                <c:pt idx="8">
                  <c:v>0.76162060301507539</c:v>
                </c:pt>
                <c:pt idx="9">
                  <c:v>0.75704887218045114</c:v>
                </c:pt>
                <c:pt idx="10">
                  <c:v>0.73801452784503629</c:v>
                </c:pt>
                <c:pt idx="11">
                  <c:v>0.73642384105960268</c:v>
                </c:pt>
                <c:pt idx="12">
                  <c:v>0.77480916030534353</c:v>
                </c:pt>
                <c:pt idx="13">
                  <c:v>0.77777777777777779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99-4A08-A258-7E243EC6983D}"/>
            </c:ext>
          </c:extLst>
        </c:ser>
        <c:ser>
          <c:idx val="8"/>
          <c:order val="6"/>
          <c:tx>
            <c:strRef>
              <c:f>'tots castellà'!$A$9</c:f>
              <c:strCache>
                <c:ptCount val="1"/>
                <c:pt idx="0">
                  <c:v>EPS Alcoi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castellà'!$G$9:$T$9</c:f>
              <c:numCache>
                <c:formatCode>0.00%</c:formatCode>
                <c:ptCount val="14"/>
                <c:pt idx="0">
                  <c:v>0.61310517529215358</c:v>
                </c:pt>
                <c:pt idx="1">
                  <c:v>0.5920818505338078</c:v>
                </c:pt>
                <c:pt idx="2">
                  <c:v>0.57114427860696515</c:v>
                </c:pt>
                <c:pt idx="3">
                  <c:v>0.537321063394683</c:v>
                </c:pt>
                <c:pt idx="4">
                  <c:v>0.51487290427257981</c:v>
                </c:pt>
                <c:pt idx="5">
                  <c:v>0.50769230769230766</c:v>
                </c:pt>
                <c:pt idx="6">
                  <c:v>0.52249134948096887</c:v>
                </c:pt>
                <c:pt idx="7">
                  <c:v>0.52991840435176796</c:v>
                </c:pt>
                <c:pt idx="8">
                  <c:v>0.53394495412844034</c:v>
                </c:pt>
                <c:pt idx="9">
                  <c:v>0.52393500219587175</c:v>
                </c:pt>
                <c:pt idx="10">
                  <c:v>0.53625705601389495</c:v>
                </c:pt>
                <c:pt idx="11">
                  <c:v>0.5773286467486819</c:v>
                </c:pt>
                <c:pt idx="12">
                  <c:v>0.5901639344262295</c:v>
                </c:pt>
                <c:pt idx="13">
                  <c:v>0.60178748758689171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99-4A08-A258-7E243EC6983D}"/>
            </c:ext>
          </c:extLst>
        </c:ser>
        <c:ser>
          <c:idx val="9"/>
          <c:order val="7"/>
          <c:tx>
            <c:strRef>
              <c:f>'tots castellà'!$A$10</c:f>
              <c:strCache>
                <c:ptCount val="1"/>
                <c:pt idx="0">
                  <c:v>Fac. BBAA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castellà'!$G$10:$T$10</c:f>
              <c:numCache>
                <c:formatCode>0.00%</c:formatCode>
                <c:ptCount val="14"/>
                <c:pt idx="0">
                  <c:v>0.55701548568747072</c:v>
                </c:pt>
                <c:pt idx="1">
                  <c:v>0.53453169347209084</c:v>
                </c:pt>
                <c:pt idx="2">
                  <c:v>0.56300910397700044</c:v>
                </c:pt>
                <c:pt idx="3">
                  <c:v>0.56837394331178515</c:v>
                </c:pt>
                <c:pt idx="4">
                  <c:v>0.57743153918791312</c:v>
                </c:pt>
                <c:pt idx="5">
                  <c:v>0.56980596308566023</c:v>
                </c:pt>
                <c:pt idx="6">
                  <c:v>0.58175955780746202</c:v>
                </c:pt>
                <c:pt idx="7">
                  <c:v>0.57502420135527588</c:v>
                </c:pt>
                <c:pt idx="8">
                  <c:v>0.56672597864768681</c:v>
                </c:pt>
                <c:pt idx="9">
                  <c:v>0.57743097238895558</c:v>
                </c:pt>
                <c:pt idx="10">
                  <c:v>0.59194256082967689</c:v>
                </c:pt>
                <c:pt idx="11">
                  <c:v>0.59257797078562968</c:v>
                </c:pt>
                <c:pt idx="12">
                  <c:v>0.61655239960822728</c:v>
                </c:pt>
                <c:pt idx="13">
                  <c:v>0.61572052401746724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99-4A08-A258-7E243EC6983D}"/>
            </c:ext>
          </c:extLst>
        </c:ser>
        <c:ser>
          <c:idx val="10"/>
          <c:order val="8"/>
          <c:tx>
            <c:strRef>
              <c:f>'tots castellà'!$A$11</c:f>
              <c:strCache>
                <c:ptCount val="1"/>
                <c:pt idx="0">
                  <c:v>Fac. Ade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castellà'!$G$11:$T$11</c:f>
              <c:numCache>
                <c:formatCode>0.00%</c:formatCode>
                <c:ptCount val="14"/>
                <c:pt idx="0">
                  <c:v>0.71355498721227617</c:v>
                </c:pt>
                <c:pt idx="1">
                  <c:v>0.69366427171783152</c:v>
                </c:pt>
                <c:pt idx="2">
                  <c:v>0.69717904432930344</c:v>
                </c:pt>
                <c:pt idx="3">
                  <c:v>0.68317909635274909</c:v>
                </c:pt>
                <c:pt idx="4">
                  <c:v>0.69167097775478525</c:v>
                </c:pt>
                <c:pt idx="5">
                  <c:v>0.68604073522106312</c:v>
                </c:pt>
                <c:pt idx="6">
                  <c:v>0.68068833652007643</c:v>
                </c:pt>
                <c:pt idx="7">
                  <c:v>0.67133204633204635</c:v>
                </c:pt>
                <c:pt idx="8">
                  <c:v>0.64499036608863203</c:v>
                </c:pt>
                <c:pt idx="9">
                  <c:v>0.68753032508491019</c:v>
                </c:pt>
                <c:pt idx="10">
                  <c:v>0.67443064182194612</c:v>
                </c:pt>
                <c:pt idx="11">
                  <c:v>0.68360655737704923</c:v>
                </c:pt>
                <c:pt idx="12">
                  <c:v>0.73031496062992129</c:v>
                </c:pt>
                <c:pt idx="13">
                  <c:v>0.76802973977695166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99-4A08-A258-7E243EC6983D}"/>
            </c:ext>
          </c:extLst>
        </c:ser>
        <c:ser>
          <c:idx val="11"/>
          <c:order val="9"/>
          <c:tx>
            <c:strRef>
              <c:f>'tots castellà'!$A$12</c:f>
              <c:strCache>
                <c:ptCount val="1"/>
                <c:pt idx="0">
                  <c:v>EPS Gandia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castellà'!$G$12:$T$12</c:f>
              <c:numCache>
                <c:formatCode>0.00%</c:formatCode>
                <c:ptCount val="14"/>
                <c:pt idx="0">
                  <c:v>0.56964420893262679</c:v>
                </c:pt>
                <c:pt idx="1">
                  <c:v>0.55698463737048942</c:v>
                </c:pt>
                <c:pt idx="2">
                  <c:v>0.52108544187752104</c:v>
                </c:pt>
                <c:pt idx="3">
                  <c:v>0.5251989389920424</c:v>
                </c:pt>
                <c:pt idx="4">
                  <c:v>0.50164473684210531</c:v>
                </c:pt>
                <c:pt idx="5">
                  <c:v>0.5015224010439322</c:v>
                </c:pt>
                <c:pt idx="6">
                  <c:v>0.48317631224764468</c:v>
                </c:pt>
                <c:pt idx="7">
                  <c:v>0.47555961626313387</c:v>
                </c:pt>
                <c:pt idx="8">
                  <c:v>0.49291784702549574</c:v>
                </c:pt>
                <c:pt idx="9">
                  <c:v>0.51444500760263556</c:v>
                </c:pt>
                <c:pt idx="10">
                  <c:v>0.48989623156744949</c:v>
                </c:pt>
                <c:pt idx="11">
                  <c:v>0.52223634053367218</c:v>
                </c:pt>
                <c:pt idx="12">
                  <c:v>0.59315286624203822</c:v>
                </c:pt>
                <c:pt idx="13">
                  <c:v>0.61111111111111116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99-4A08-A258-7E243EC6983D}"/>
            </c:ext>
          </c:extLst>
        </c:ser>
        <c:ser>
          <c:idx val="12"/>
          <c:order val="10"/>
          <c:tx>
            <c:strRef>
              <c:f>'tots castellà'!$A$13</c:f>
              <c:strCache>
                <c:ptCount val="1"/>
                <c:pt idx="0">
                  <c:v>ETSINF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castellà'!$G$13:$T$13</c:f>
              <c:numCache>
                <c:formatCode>0.00%</c:formatCode>
                <c:ptCount val="14"/>
                <c:pt idx="0">
                  <c:v>0.62374627270262939</c:v>
                </c:pt>
                <c:pt idx="1">
                  <c:v>0.60632737276478677</c:v>
                </c:pt>
                <c:pt idx="2">
                  <c:v>0.58742632612966605</c:v>
                </c:pt>
                <c:pt idx="3">
                  <c:v>0.58408627222384146</c:v>
                </c:pt>
                <c:pt idx="4">
                  <c:v>0.56532356532356531</c:v>
                </c:pt>
                <c:pt idx="5">
                  <c:v>0.56149388280746937</c:v>
                </c:pt>
                <c:pt idx="6">
                  <c:v>0.57722772277227719</c:v>
                </c:pt>
                <c:pt idx="7">
                  <c:v>0.56639288158795342</c:v>
                </c:pt>
                <c:pt idx="8">
                  <c:v>0.56063332133861099</c:v>
                </c:pt>
                <c:pt idx="9">
                  <c:v>0.58375634517766495</c:v>
                </c:pt>
                <c:pt idx="10">
                  <c:v>0.6113342257920571</c:v>
                </c:pt>
                <c:pt idx="11">
                  <c:v>0.66030711959050725</c:v>
                </c:pt>
                <c:pt idx="12">
                  <c:v>0.69200394866732473</c:v>
                </c:pt>
                <c:pt idx="13">
                  <c:v>0.70684210526315794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A99-4A08-A258-7E243EC6983D}"/>
            </c:ext>
          </c:extLst>
        </c:ser>
        <c:ser>
          <c:idx val="13"/>
          <c:order val="11"/>
          <c:tx>
            <c:strRef>
              <c:f>'tots castellà'!$A$14</c:f>
              <c:strCache>
                <c:ptCount val="1"/>
                <c:pt idx="0">
                  <c:v>Agronómica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castellà'!$G$14:$T$14</c:f>
              <c:numCache>
                <c:formatCode>0.00%</c:formatCode>
                <c:ptCount val="14"/>
                <c:pt idx="0">
                  <c:v>0.62013662013662019</c:v>
                </c:pt>
                <c:pt idx="1">
                  <c:v>0.62086438152011925</c:v>
                </c:pt>
                <c:pt idx="2">
                  <c:v>0.61446540880503142</c:v>
                </c:pt>
                <c:pt idx="3">
                  <c:v>0.61937716262975784</c:v>
                </c:pt>
                <c:pt idx="4">
                  <c:v>0.60199667221297837</c:v>
                </c:pt>
                <c:pt idx="5">
                  <c:v>0.59667934970598413</c:v>
                </c:pt>
                <c:pt idx="6">
                  <c:v>0.58464285714285713</c:v>
                </c:pt>
                <c:pt idx="7">
                  <c:v>0.56729006233956725</c:v>
                </c:pt>
                <c:pt idx="8">
                  <c:v>0.55470737913486001</c:v>
                </c:pt>
                <c:pt idx="9">
                  <c:v>0.5834911018553578</c:v>
                </c:pt>
                <c:pt idx="10">
                  <c:v>0.5926493108728943</c:v>
                </c:pt>
                <c:pt idx="11">
                  <c:v>0.59740785743215874</c:v>
                </c:pt>
                <c:pt idx="12">
                  <c:v>0.63575568435131524</c:v>
                </c:pt>
                <c:pt idx="13">
                  <c:v>0.6561743341404358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A99-4A08-A258-7E243EC6983D}"/>
            </c:ext>
          </c:extLst>
        </c:ser>
        <c:ser>
          <c:idx val="14"/>
          <c:order val="12"/>
          <c:tx>
            <c:strRef>
              <c:f>'tots castellà'!$A$15</c:f>
              <c:strCache>
                <c:ptCount val="1"/>
                <c:pt idx="0">
                  <c:v>ETS Teleco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castellà'!$G$15:$T$15</c:f>
              <c:numCache>
                <c:formatCode>0.00%</c:formatCode>
                <c:ptCount val="14"/>
                <c:pt idx="0">
                  <c:v>0.66815642458100555</c:v>
                </c:pt>
                <c:pt idx="1">
                  <c:v>0.67198679141441942</c:v>
                </c:pt>
                <c:pt idx="2">
                  <c:v>0.65382467895030705</c:v>
                </c:pt>
                <c:pt idx="3">
                  <c:v>0.65363800360793745</c:v>
                </c:pt>
                <c:pt idx="4">
                  <c:v>0.65812499999999996</c:v>
                </c:pt>
                <c:pt idx="5">
                  <c:v>0.65828092243186587</c:v>
                </c:pt>
                <c:pt idx="6">
                  <c:v>0.63729346970889067</c:v>
                </c:pt>
                <c:pt idx="7">
                  <c:v>0.63747810858143605</c:v>
                </c:pt>
                <c:pt idx="8">
                  <c:v>0.65013286093888401</c:v>
                </c:pt>
                <c:pt idx="9">
                  <c:v>0.67772925764192138</c:v>
                </c:pt>
                <c:pt idx="10">
                  <c:v>0.68265682656826565</c:v>
                </c:pt>
                <c:pt idx="11">
                  <c:v>0.72264875239923221</c:v>
                </c:pt>
                <c:pt idx="12">
                  <c:v>0.72239747634069396</c:v>
                </c:pt>
                <c:pt idx="13">
                  <c:v>0.746448087431694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A99-4A08-A258-7E243EC6983D}"/>
            </c:ext>
          </c:extLst>
        </c:ser>
        <c:ser>
          <c:idx val="15"/>
          <c:order val="13"/>
          <c:tx>
            <c:strRef>
              <c:f>'tots castellà'!$A$16</c:f>
              <c:strCache>
                <c:ptCount val="1"/>
                <c:pt idx="0">
                  <c:v>Teleco ADE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castellà'!$G$16:$T$16</c:f>
              <c:numCache>
                <c:formatCode>0.00%</c:formatCode>
                <c:ptCount val="14"/>
                <c:pt idx="12">
                  <c:v>0.8</c:v>
                </c:pt>
                <c:pt idx="13">
                  <c:v>0.87096774193548387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A99-4A08-A258-7E243EC6983D}"/>
            </c:ext>
          </c:extLst>
        </c:ser>
        <c:ser>
          <c:idx val="17"/>
          <c:order val="14"/>
          <c:tx>
            <c:strRef>
              <c:f>'tots castellà'!$A$17</c:f>
              <c:strCache>
                <c:ptCount val="1"/>
                <c:pt idx="0">
                  <c:v>Alc. Gand.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castellà'!$G$17:$T$17</c:f>
              <c:numCache>
                <c:formatCode>0.00%</c:formatCode>
                <c:ptCount val="14"/>
                <c:pt idx="12">
                  <c:v>0.78125</c:v>
                </c:pt>
                <c:pt idx="13">
                  <c:v>0.7931034482758621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A99-4A08-A258-7E243EC6983D}"/>
            </c:ext>
          </c:extLst>
        </c:ser>
        <c:ser>
          <c:idx val="18"/>
          <c:order val="15"/>
          <c:tx>
            <c:strRef>
              <c:f>'tots castellà'!$A$18</c:f>
              <c:strCache>
                <c:ptCount val="1"/>
                <c:pt idx="0">
                  <c:v>Esc. Docto</c:v>
                </c:pt>
              </c:strCache>
            </c:strRef>
          </c:tx>
          <c:spPr>
            <a:ln w="38100"/>
          </c:spPr>
          <c:marker>
            <c:spPr>
              <a:ln w="38100"/>
            </c:spPr>
          </c:marker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castellà'!$G$18:$T$18</c:f>
              <c:numCache>
                <c:formatCode>0.00%</c:formatCode>
                <c:ptCount val="14"/>
                <c:pt idx="12">
                  <c:v>0.70758319694489902</c:v>
                </c:pt>
                <c:pt idx="13">
                  <c:v>0.69106881405563692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A99-4A08-A258-7E243EC6983D}"/>
            </c:ext>
          </c:extLst>
        </c:ser>
        <c:ser>
          <c:idx val="16"/>
          <c:order val="16"/>
          <c:tx>
            <c:strRef>
              <c:f>'tots castellà'!$A$19</c:f>
              <c:strCache>
                <c:ptCount val="1"/>
                <c:pt idx="0">
                  <c:v>Doctorat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castellà'!$G$19:$T$19</c:f>
              <c:numCache>
                <c:formatCode>0.00%</c:formatCode>
                <c:ptCount val="14"/>
                <c:pt idx="12">
                  <c:v>0.99540229885057474</c:v>
                </c:pt>
                <c:pt idx="13">
                  <c:v>0.71136363636363631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A99-4A08-A258-7E243EC6983D}"/>
            </c:ext>
          </c:extLst>
        </c:ser>
        <c:ser>
          <c:idx val="19"/>
          <c:order val="17"/>
          <c:tx>
            <c:strRef>
              <c:f>'tots castellà'!$A$20</c:f>
              <c:strCache>
                <c:ptCount val="1"/>
                <c:pt idx="0">
                  <c:v>Uni.Master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castellà'!$G$20:$T$20</c:f>
              <c:numCache>
                <c:formatCode>0.00%</c:formatCode>
                <c:ptCount val="14"/>
                <c:pt idx="12">
                  <c:v>0.72754491017964074</c:v>
                </c:pt>
                <c:pt idx="13">
                  <c:v>0.73255813953488369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99-4A08-A258-7E243EC6983D}"/>
            </c:ext>
          </c:extLst>
        </c:ser>
        <c:ser>
          <c:idx val="20"/>
          <c:order val="18"/>
          <c:tx>
            <c:strRef>
              <c:f>'tots castellà'!$A$21</c:f>
              <c:strCache>
                <c:ptCount val="1"/>
                <c:pt idx="0">
                  <c:v>Inf.Ade</c:v>
                </c:pt>
              </c:strCache>
            </c:strRef>
          </c:tx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castellà'!$G$21:$T$21</c:f>
              <c:numCache>
                <c:formatCode>0.00%</c:formatCode>
                <c:ptCount val="14"/>
                <c:pt idx="13">
                  <c:v>0.90909090909090906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A99-4A08-A258-7E243EC6983D}"/>
            </c:ext>
          </c:extLst>
        </c:ser>
        <c:ser>
          <c:idx val="0"/>
          <c:order val="19"/>
          <c:tx>
            <c:strRef>
              <c:f>'tots castellà'!$A$22</c:f>
              <c:strCache>
                <c:ptCount val="1"/>
                <c:pt idx="0">
                  <c:v>Totals Universitat ...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'tots castellà'!$G$2:$T$2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castellà'!$G$22:$T$22</c:f>
              <c:numCache>
                <c:formatCode>0.00%</c:formatCode>
                <c:ptCount val="14"/>
                <c:pt idx="0">
                  <c:v>0.66846480367881145</c:v>
                </c:pt>
                <c:pt idx="1">
                  <c:v>0.65476875287620806</c:v>
                </c:pt>
                <c:pt idx="2">
                  <c:v>0.64904247660187186</c:v>
                </c:pt>
                <c:pt idx="3">
                  <c:v>0.64536359128430998</c:v>
                </c:pt>
                <c:pt idx="4">
                  <c:v>0.63702022286421789</c:v>
                </c:pt>
                <c:pt idx="5">
                  <c:v>0.63248646890065363</c:v>
                </c:pt>
                <c:pt idx="6">
                  <c:v>0.63271064120459741</c:v>
                </c:pt>
                <c:pt idx="7">
                  <c:v>0.62862697734704098</c:v>
                </c:pt>
                <c:pt idx="8">
                  <c:v>0.62863052149505094</c:v>
                </c:pt>
                <c:pt idx="9">
                  <c:v>0.64207922285576369</c:v>
                </c:pt>
                <c:pt idx="10">
                  <c:v>0.64779795580283184</c:v>
                </c:pt>
                <c:pt idx="11">
                  <c:v>0.6654686933298164</c:v>
                </c:pt>
                <c:pt idx="12">
                  <c:v>0.69943067649028801</c:v>
                </c:pt>
                <c:pt idx="13">
                  <c:v>0.70296428571428571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A99-4A08-A258-7E243EC69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63808"/>
        <c:axId val="76265344"/>
      </c:lineChart>
      <c:catAx>
        <c:axId val="7626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6265344"/>
        <c:crosses val="autoZero"/>
        <c:auto val="1"/>
        <c:lblAlgn val="ctr"/>
        <c:lblOffset val="100"/>
        <c:noMultiLvlLbl val="0"/>
      </c:catAx>
      <c:valAx>
        <c:axId val="76265344"/>
        <c:scaling>
          <c:orientation val="minMax"/>
          <c:min val="0.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6263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a-ES"/>
              <a:t>Demanda de docència en valencià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'tots valencià'!$A$3</c:f>
              <c:strCache>
                <c:ptCount val="1"/>
                <c:pt idx="0">
                  <c:v>ETS Arquit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valencià'!$G$3:$T$3</c:f>
              <c:numCache>
                <c:formatCode>0.00%</c:formatCode>
                <c:ptCount val="14"/>
                <c:pt idx="0">
                  <c:v>0.10068310068310068</c:v>
                </c:pt>
                <c:pt idx="1">
                  <c:v>0.10877591593297359</c:v>
                </c:pt>
                <c:pt idx="2">
                  <c:v>0.10598819229687939</c:v>
                </c:pt>
                <c:pt idx="3">
                  <c:v>0.10908581043185642</c:v>
                </c:pt>
                <c:pt idx="4">
                  <c:v>0.13224737713970183</c:v>
                </c:pt>
                <c:pt idx="5">
                  <c:v>0.1435457953936797</c:v>
                </c:pt>
                <c:pt idx="6">
                  <c:v>0.14680153089119738</c:v>
                </c:pt>
                <c:pt idx="7">
                  <c:v>0.15220994475138122</c:v>
                </c:pt>
                <c:pt idx="8">
                  <c:v>0.15816471929324594</c:v>
                </c:pt>
                <c:pt idx="9">
                  <c:v>0.16006739679865206</c:v>
                </c:pt>
                <c:pt idx="10">
                  <c:v>0.15319148936170213</c:v>
                </c:pt>
                <c:pt idx="11">
                  <c:v>0.165377751338489</c:v>
                </c:pt>
                <c:pt idx="12">
                  <c:v>0.18610169491525425</c:v>
                </c:pt>
                <c:pt idx="13">
                  <c:v>0.16917024320457796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1-4523-BD16-7F31BCE41E41}"/>
            </c:ext>
          </c:extLst>
        </c:ser>
        <c:ser>
          <c:idx val="1"/>
          <c:order val="1"/>
          <c:tx>
            <c:strRef>
              <c:f>'tots valencià'!$A$4</c:f>
              <c:strCache>
                <c:ptCount val="1"/>
                <c:pt idx="0">
                  <c:v>Camins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valencià'!$G$4:$T$4</c:f>
              <c:numCache>
                <c:formatCode>0.00%</c:formatCode>
                <c:ptCount val="14"/>
                <c:pt idx="0">
                  <c:v>0.11892797319932999</c:v>
                </c:pt>
                <c:pt idx="1">
                  <c:v>0.11518533280191311</c:v>
                </c:pt>
                <c:pt idx="2">
                  <c:v>0.11391927574500188</c:v>
                </c:pt>
                <c:pt idx="3">
                  <c:v>0.12541133455210238</c:v>
                </c:pt>
                <c:pt idx="4">
                  <c:v>0.142183532825535</c:v>
                </c:pt>
                <c:pt idx="5">
                  <c:v>0.15506888025432708</c:v>
                </c:pt>
                <c:pt idx="6">
                  <c:v>0.15081286751988932</c:v>
                </c:pt>
                <c:pt idx="7">
                  <c:v>0.15873555404486744</c:v>
                </c:pt>
                <c:pt idx="8">
                  <c:v>0.18462059620596205</c:v>
                </c:pt>
                <c:pt idx="9">
                  <c:v>0.18441971383147854</c:v>
                </c:pt>
                <c:pt idx="10">
                  <c:v>0.1779835390946502</c:v>
                </c:pt>
                <c:pt idx="11">
                  <c:v>0.1860730593607306</c:v>
                </c:pt>
                <c:pt idx="12">
                  <c:v>0.18688524590163935</c:v>
                </c:pt>
                <c:pt idx="13">
                  <c:v>0.16164720344191763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1-4523-BD16-7F31BCE41E41}"/>
            </c:ext>
          </c:extLst>
        </c:ser>
        <c:ser>
          <c:idx val="2"/>
          <c:order val="2"/>
          <c:tx>
            <c:strRef>
              <c:f>'tots valencià'!$A$5</c:f>
              <c:strCache>
                <c:ptCount val="1"/>
                <c:pt idx="0">
                  <c:v>Industr.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valencià'!$G$5:$T$5</c:f>
              <c:numCache>
                <c:formatCode>0.00%</c:formatCode>
                <c:ptCount val="14"/>
                <c:pt idx="0">
                  <c:v>0.11879049676025918</c:v>
                </c:pt>
                <c:pt idx="1">
                  <c:v>0.11667992574913816</c:v>
                </c:pt>
                <c:pt idx="2">
                  <c:v>0.10894941634241245</c:v>
                </c:pt>
                <c:pt idx="3">
                  <c:v>0.10865775711795468</c:v>
                </c:pt>
                <c:pt idx="4">
                  <c:v>0.13310893512851898</c:v>
                </c:pt>
                <c:pt idx="5">
                  <c:v>0.14823889739663093</c:v>
                </c:pt>
                <c:pt idx="6">
                  <c:v>0.14451219512195121</c:v>
                </c:pt>
                <c:pt idx="7">
                  <c:v>0.16752969844654281</c:v>
                </c:pt>
                <c:pt idx="8">
                  <c:v>0.16907514450867053</c:v>
                </c:pt>
                <c:pt idx="9">
                  <c:v>0.18363008238107892</c:v>
                </c:pt>
                <c:pt idx="10">
                  <c:v>0.16709710743801653</c:v>
                </c:pt>
                <c:pt idx="11">
                  <c:v>0.17508002954937207</c:v>
                </c:pt>
                <c:pt idx="12">
                  <c:v>0.18592837185674371</c:v>
                </c:pt>
                <c:pt idx="13">
                  <c:v>0.17849631966351209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1-4523-BD16-7F31BCE41E41}"/>
            </c:ext>
          </c:extLst>
        </c:ser>
        <c:ser>
          <c:idx val="3"/>
          <c:order val="3"/>
          <c:tx>
            <c:strRef>
              <c:f>'tots valencià'!$A$6</c:f>
              <c:strCache>
                <c:ptCount val="1"/>
                <c:pt idx="0">
                  <c:v>ETSIDiseny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valencià'!$G$6:$T$6</c:f>
              <c:numCache>
                <c:formatCode>0.00%</c:formatCode>
                <c:ptCount val="14"/>
                <c:pt idx="0">
                  <c:v>0.11721834193744306</c:v>
                </c:pt>
                <c:pt idx="1">
                  <c:v>0.10992708917554683</c:v>
                </c:pt>
                <c:pt idx="2">
                  <c:v>0.1108337493759361</c:v>
                </c:pt>
                <c:pt idx="3">
                  <c:v>0.11076480460321265</c:v>
                </c:pt>
                <c:pt idx="4">
                  <c:v>0.13004791238877481</c:v>
                </c:pt>
                <c:pt idx="5">
                  <c:v>0.13412716243540779</c:v>
                </c:pt>
                <c:pt idx="6">
                  <c:v>0.13470927652019529</c:v>
                </c:pt>
                <c:pt idx="7">
                  <c:v>0.13706117300819845</c:v>
                </c:pt>
                <c:pt idx="8">
                  <c:v>0.1320998278829604</c:v>
                </c:pt>
                <c:pt idx="9">
                  <c:v>0.13603973223925717</c:v>
                </c:pt>
                <c:pt idx="10">
                  <c:v>0.12044374009508717</c:v>
                </c:pt>
                <c:pt idx="11">
                  <c:v>0.1214500115446779</c:v>
                </c:pt>
                <c:pt idx="12">
                  <c:v>0.12084199584199584</c:v>
                </c:pt>
                <c:pt idx="13">
                  <c:v>0.11960227272727272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1-4523-BD16-7F31BCE41E41}"/>
            </c:ext>
          </c:extLst>
        </c:ser>
        <c:ser>
          <c:idx val="4"/>
          <c:order val="4"/>
          <c:tx>
            <c:strRef>
              <c:f>'tots valencià'!$A$7</c:f>
              <c:strCache>
                <c:ptCount val="1"/>
                <c:pt idx="0">
                  <c:v>Geodesia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valencià'!$G$7:$T$7</c:f>
              <c:numCache>
                <c:formatCode>0.00%</c:formatCode>
                <c:ptCount val="14"/>
                <c:pt idx="0">
                  <c:v>0.15335463258785942</c:v>
                </c:pt>
                <c:pt idx="1">
                  <c:v>0.17381489841986456</c:v>
                </c:pt>
                <c:pt idx="2">
                  <c:v>0.16648648648648648</c:v>
                </c:pt>
                <c:pt idx="3">
                  <c:v>0.16806722689075632</c:v>
                </c:pt>
                <c:pt idx="4">
                  <c:v>0.20678685047720041</c:v>
                </c:pt>
                <c:pt idx="5">
                  <c:v>0.22918918918918918</c:v>
                </c:pt>
                <c:pt idx="6">
                  <c:v>0.22068230277185502</c:v>
                </c:pt>
                <c:pt idx="7">
                  <c:v>0.23652365236523654</c:v>
                </c:pt>
                <c:pt idx="8">
                  <c:v>0.25154130702836003</c:v>
                </c:pt>
                <c:pt idx="9">
                  <c:v>0.24278215223097113</c:v>
                </c:pt>
                <c:pt idx="10">
                  <c:v>0.21656976744186046</c:v>
                </c:pt>
                <c:pt idx="11">
                  <c:v>0.26773049645390073</c:v>
                </c:pt>
                <c:pt idx="12">
                  <c:v>0.28538812785388129</c:v>
                </c:pt>
                <c:pt idx="13">
                  <c:v>0.26900584795321636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91-4523-BD16-7F31BCE41E41}"/>
            </c:ext>
          </c:extLst>
        </c:ser>
        <c:ser>
          <c:idx val="5"/>
          <c:order val="5"/>
          <c:tx>
            <c:strRef>
              <c:f>'tots valencià'!$A$8</c:f>
              <c:strCache>
                <c:ptCount val="1"/>
                <c:pt idx="0">
                  <c:v>Gest.Edif.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valencià'!$G$8:$T$8</c:f>
              <c:numCache>
                <c:formatCode>0.00%</c:formatCode>
                <c:ptCount val="14"/>
                <c:pt idx="0">
                  <c:v>0.11133004926108374</c:v>
                </c:pt>
                <c:pt idx="1">
                  <c:v>0.10676392572944297</c:v>
                </c:pt>
                <c:pt idx="2">
                  <c:v>0.10024196335983408</c:v>
                </c:pt>
                <c:pt idx="3">
                  <c:v>9.5520177711958532E-2</c:v>
                </c:pt>
                <c:pt idx="4">
                  <c:v>0.11403508771929824</c:v>
                </c:pt>
                <c:pt idx="5">
                  <c:v>0.12605042016806722</c:v>
                </c:pt>
                <c:pt idx="6">
                  <c:v>0.11718188353702372</c:v>
                </c:pt>
                <c:pt idx="7">
                  <c:v>0.11053984575835475</c:v>
                </c:pt>
                <c:pt idx="8">
                  <c:v>0.11180904522613065</c:v>
                </c:pt>
                <c:pt idx="9">
                  <c:v>0.10714285714285714</c:v>
                </c:pt>
                <c:pt idx="10">
                  <c:v>0.10314769975786925</c:v>
                </c:pt>
                <c:pt idx="11">
                  <c:v>0.12251655629139073</c:v>
                </c:pt>
                <c:pt idx="12">
                  <c:v>0.10782442748091603</c:v>
                </c:pt>
                <c:pt idx="13">
                  <c:v>0.10981912144702842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91-4523-BD16-7F31BCE41E41}"/>
            </c:ext>
          </c:extLst>
        </c:ser>
        <c:ser>
          <c:idx val="6"/>
          <c:order val="6"/>
          <c:tx>
            <c:strRef>
              <c:f>'tots valencià'!$A$9</c:f>
              <c:strCache>
                <c:ptCount val="1"/>
                <c:pt idx="0">
                  <c:v>EPS Alcoi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valencià'!$G$9:$T$9</c:f>
              <c:numCache>
                <c:formatCode>0.00%</c:formatCode>
                <c:ptCount val="14"/>
                <c:pt idx="0">
                  <c:v>0.18280467445742904</c:v>
                </c:pt>
                <c:pt idx="1">
                  <c:v>0.19528469750889679</c:v>
                </c:pt>
                <c:pt idx="2">
                  <c:v>0.19701492537313434</c:v>
                </c:pt>
                <c:pt idx="3">
                  <c:v>0.21779141104294478</c:v>
                </c:pt>
                <c:pt idx="4">
                  <c:v>0.23472147106544078</c:v>
                </c:pt>
                <c:pt idx="5">
                  <c:v>0.24416873449131513</c:v>
                </c:pt>
                <c:pt idx="6">
                  <c:v>0.27187345526445872</c:v>
                </c:pt>
                <c:pt idx="7">
                  <c:v>0.26563916591115139</c:v>
                </c:pt>
                <c:pt idx="8">
                  <c:v>0.28302752293577982</c:v>
                </c:pt>
                <c:pt idx="9">
                  <c:v>0.30610452349582784</c:v>
                </c:pt>
                <c:pt idx="10">
                  <c:v>0.28484585323491096</c:v>
                </c:pt>
                <c:pt idx="11">
                  <c:v>0.26581722319859402</c:v>
                </c:pt>
                <c:pt idx="12">
                  <c:v>0.26744730679156908</c:v>
                </c:pt>
                <c:pt idx="13">
                  <c:v>0.26315789473684209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91-4523-BD16-7F31BCE41E41}"/>
            </c:ext>
          </c:extLst>
        </c:ser>
        <c:ser>
          <c:idx val="7"/>
          <c:order val="7"/>
          <c:tx>
            <c:strRef>
              <c:f>'tots valencià'!$A$10</c:f>
              <c:strCache>
                <c:ptCount val="1"/>
                <c:pt idx="0">
                  <c:v>Fac. BBAA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valencià'!$G$10:$T$10</c:f>
              <c:numCache>
                <c:formatCode>0.00%</c:formatCode>
                <c:ptCount val="14"/>
                <c:pt idx="0">
                  <c:v>0.17878930079774755</c:v>
                </c:pt>
                <c:pt idx="1">
                  <c:v>0.17029328287606432</c:v>
                </c:pt>
                <c:pt idx="2">
                  <c:v>0.15237182558696694</c:v>
                </c:pt>
                <c:pt idx="3">
                  <c:v>0.15067130780706117</c:v>
                </c:pt>
                <c:pt idx="4">
                  <c:v>0.16713881019830029</c:v>
                </c:pt>
                <c:pt idx="5">
                  <c:v>0.16753431140558447</c:v>
                </c:pt>
                <c:pt idx="6">
                  <c:v>0.16351911561492399</c:v>
                </c:pt>
                <c:pt idx="7">
                  <c:v>0.16747337850919652</c:v>
                </c:pt>
                <c:pt idx="8">
                  <c:v>0.17304270462633453</c:v>
                </c:pt>
                <c:pt idx="9">
                  <c:v>0.18207282913165265</c:v>
                </c:pt>
                <c:pt idx="10">
                  <c:v>0.17830075787794175</c:v>
                </c:pt>
                <c:pt idx="11">
                  <c:v>0.18910382945124357</c:v>
                </c:pt>
                <c:pt idx="12">
                  <c:v>0.19735553379040158</c:v>
                </c:pt>
                <c:pt idx="13">
                  <c:v>0.18534691897137312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91-4523-BD16-7F31BCE41E41}"/>
            </c:ext>
          </c:extLst>
        </c:ser>
        <c:ser>
          <c:idx val="8"/>
          <c:order val="8"/>
          <c:tx>
            <c:strRef>
              <c:f>'tots valencià'!$A$11</c:f>
              <c:strCache>
                <c:ptCount val="1"/>
                <c:pt idx="0">
                  <c:v>Fac. Ade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valencià'!$G$11:$T$11</c:f>
              <c:numCache>
                <c:formatCode>0.00%</c:formatCode>
                <c:ptCount val="14"/>
                <c:pt idx="0">
                  <c:v>0.10144927536231885</c:v>
                </c:pt>
                <c:pt idx="1">
                  <c:v>8.948399738732854E-2</c:v>
                </c:pt>
                <c:pt idx="2">
                  <c:v>8.9810017271157172E-2</c:v>
                </c:pt>
                <c:pt idx="3">
                  <c:v>0.10016330974414807</c:v>
                </c:pt>
                <c:pt idx="4">
                  <c:v>0.12260734609415416</c:v>
                </c:pt>
                <c:pt idx="5">
                  <c:v>0.12866368604073522</c:v>
                </c:pt>
                <c:pt idx="6">
                  <c:v>0.13718929254302104</c:v>
                </c:pt>
                <c:pt idx="7">
                  <c:v>0.14237451737451737</c:v>
                </c:pt>
                <c:pt idx="8">
                  <c:v>0.15606936416184972</c:v>
                </c:pt>
                <c:pt idx="9">
                  <c:v>0.13828238719068414</c:v>
                </c:pt>
                <c:pt idx="10">
                  <c:v>0.13405797101449277</c:v>
                </c:pt>
                <c:pt idx="11">
                  <c:v>0.13169398907103824</c:v>
                </c:pt>
                <c:pt idx="12">
                  <c:v>0.15026246719160105</c:v>
                </c:pt>
                <c:pt idx="13">
                  <c:v>0.11672862453531599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91-4523-BD16-7F31BCE41E41}"/>
            </c:ext>
          </c:extLst>
        </c:ser>
        <c:ser>
          <c:idx val="9"/>
          <c:order val="9"/>
          <c:tx>
            <c:strRef>
              <c:f>'tots valencià'!$A$12</c:f>
              <c:strCache>
                <c:ptCount val="1"/>
                <c:pt idx="0">
                  <c:v>EPS Gandia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valencià'!$G$12:$T$12</c:f>
              <c:numCache>
                <c:formatCode>0.00%</c:formatCode>
                <c:ptCount val="14"/>
                <c:pt idx="0">
                  <c:v>0.23504920514761543</c:v>
                </c:pt>
                <c:pt idx="1">
                  <c:v>0.23722758127902824</c:v>
                </c:pt>
                <c:pt idx="2">
                  <c:v>0.2434910157682435</c:v>
                </c:pt>
                <c:pt idx="3">
                  <c:v>0.23986358469117089</c:v>
                </c:pt>
                <c:pt idx="4">
                  <c:v>0.26603618421052633</c:v>
                </c:pt>
                <c:pt idx="5">
                  <c:v>0.26359286646367985</c:v>
                </c:pt>
                <c:pt idx="6">
                  <c:v>0.27680574248541945</c:v>
                </c:pt>
                <c:pt idx="7">
                  <c:v>0.29465509365006853</c:v>
                </c:pt>
                <c:pt idx="8">
                  <c:v>0.26959395656279511</c:v>
                </c:pt>
                <c:pt idx="9">
                  <c:v>0.29650278763304611</c:v>
                </c:pt>
                <c:pt idx="10">
                  <c:v>0.29000546149645001</c:v>
                </c:pt>
                <c:pt idx="11">
                  <c:v>0.28144853875476494</c:v>
                </c:pt>
                <c:pt idx="12">
                  <c:v>0.27945859872611467</c:v>
                </c:pt>
                <c:pt idx="13">
                  <c:v>0.2638888888888889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91-4523-BD16-7F31BCE41E41}"/>
            </c:ext>
          </c:extLst>
        </c:ser>
        <c:ser>
          <c:idx val="10"/>
          <c:order val="10"/>
          <c:tx>
            <c:strRef>
              <c:f>'tots valencià'!$A$13</c:f>
              <c:strCache>
                <c:ptCount val="1"/>
                <c:pt idx="0">
                  <c:v>ETSINF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valencià'!$G$13:$T$13</c:f>
              <c:numCache>
                <c:formatCode>0.00%</c:formatCode>
                <c:ptCount val="14"/>
                <c:pt idx="0">
                  <c:v>0.15370018975332067</c:v>
                </c:pt>
                <c:pt idx="1">
                  <c:v>0.15708390646492434</c:v>
                </c:pt>
                <c:pt idx="2">
                  <c:v>0.14594442885209094</c:v>
                </c:pt>
                <c:pt idx="3">
                  <c:v>0.14689594870300204</c:v>
                </c:pt>
                <c:pt idx="4">
                  <c:v>0.17368742368742368</c:v>
                </c:pt>
                <c:pt idx="5">
                  <c:v>0.18737926593689633</c:v>
                </c:pt>
                <c:pt idx="6">
                  <c:v>0.17623762376237623</c:v>
                </c:pt>
                <c:pt idx="7">
                  <c:v>0.17385352498288842</c:v>
                </c:pt>
                <c:pt idx="8">
                  <c:v>0.18100035984166968</c:v>
                </c:pt>
                <c:pt idx="9">
                  <c:v>0.19211245607184693</c:v>
                </c:pt>
                <c:pt idx="10">
                  <c:v>0.18295403837572513</c:v>
                </c:pt>
                <c:pt idx="11">
                  <c:v>0.1698464402047464</c:v>
                </c:pt>
                <c:pt idx="12">
                  <c:v>0.16979269496544916</c:v>
                </c:pt>
                <c:pt idx="13">
                  <c:v>0.15684210526315789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91-4523-BD16-7F31BCE41E41}"/>
            </c:ext>
          </c:extLst>
        </c:ser>
        <c:ser>
          <c:idx val="11"/>
          <c:order val="11"/>
          <c:tx>
            <c:strRef>
              <c:f>'tots valencià'!$A$14</c:f>
              <c:strCache>
                <c:ptCount val="1"/>
                <c:pt idx="0">
                  <c:v>Agronómica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valencià'!$G$14:$T$14</c:f>
              <c:numCache>
                <c:formatCode>0.00%</c:formatCode>
                <c:ptCount val="14"/>
                <c:pt idx="0">
                  <c:v>0.18414018414018413</c:v>
                </c:pt>
                <c:pt idx="1">
                  <c:v>0.18599105812220568</c:v>
                </c:pt>
                <c:pt idx="2">
                  <c:v>0.17861635220125785</c:v>
                </c:pt>
                <c:pt idx="3">
                  <c:v>0.15979867882982071</c:v>
                </c:pt>
                <c:pt idx="4">
                  <c:v>0.18435940099833611</c:v>
                </c:pt>
                <c:pt idx="5">
                  <c:v>0.18886198547215496</c:v>
                </c:pt>
                <c:pt idx="6">
                  <c:v>0.19142857142857142</c:v>
                </c:pt>
                <c:pt idx="7">
                  <c:v>0.20792079207920791</c:v>
                </c:pt>
                <c:pt idx="8">
                  <c:v>0.23954925481643038</c:v>
                </c:pt>
                <c:pt idx="9">
                  <c:v>0.2400605831124574</c:v>
                </c:pt>
                <c:pt idx="10">
                  <c:v>0.22052067381316998</c:v>
                </c:pt>
                <c:pt idx="11">
                  <c:v>0.23005265289590929</c:v>
                </c:pt>
                <c:pt idx="12">
                  <c:v>0.23941150245207313</c:v>
                </c:pt>
                <c:pt idx="13">
                  <c:v>0.23535108958837772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91-4523-BD16-7F31BCE41E41}"/>
            </c:ext>
          </c:extLst>
        </c:ser>
        <c:ser>
          <c:idx val="12"/>
          <c:order val="12"/>
          <c:tx>
            <c:strRef>
              <c:f>'tots valencià'!$A$15</c:f>
              <c:strCache>
                <c:ptCount val="1"/>
                <c:pt idx="0">
                  <c:v>ETS Teleco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valencià'!$G$15:$T$15</c:f>
              <c:numCache>
                <c:formatCode>0.00%</c:formatCode>
                <c:ptCount val="14"/>
                <c:pt idx="0">
                  <c:v>0.12849162011173185</c:v>
                </c:pt>
                <c:pt idx="1">
                  <c:v>0.11887727022564668</c:v>
                </c:pt>
                <c:pt idx="2">
                  <c:v>0.10664433277498604</c:v>
                </c:pt>
                <c:pt idx="3">
                  <c:v>0.10162357185808779</c:v>
                </c:pt>
                <c:pt idx="4">
                  <c:v>0.143125</c:v>
                </c:pt>
                <c:pt idx="5">
                  <c:v>0.15793151642208245</c:v>
                </c:pt>
                <c:pt idx="6">
                  <c:v>0.16286388670338317</c:v>
                </c:pt>
                <c:pt idx="7">
                  <c:v>0.1628721541155867</c:v>
                </c:pt>
                <c:pt idx="8">
                  <c:v>0.15146147032772364</c:v>
                </c:pt>
                <c:pt idx="9">
                  <c:v>0.16157205240174671</c:v>
                </c:pt>
                <c:pt idx="10">
                  <c:v>0.15129151291512916</c:v>
                </c:pt>
                <c:pt idx="11">
                  <c:v>0.15642994241842612</c:v>
                </c:pt>
                <c:pt idx="12">
                  <c:v>0.17770767613038907</c:v>
                </c:pt>
                <c:pt idx="13">
                  <c:v>0.15081967213114755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91-4523-BD16-7F31BCE41E41}"/>
            </c:ext>
          </c:extLst>
        </c:ser>
        <c:ser>
          <c:idx val="13"/>
          <c:order val="13"/>
          <c:tx>
            <c:strRef>
              <c:f>'tots valencià'!$A$16</c:f>
              <c:strCache>
                <c:ptCount val="1"/>
                <c:pt idx="0">
                  <c:v>Teleco ADE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valencià'!$G$16:$T$16</c:f>
              <c:numCache>
                <c:formatCode>0.00%</c:formatCode>
                <c:ptCount val="14"/>
                <c:pt idx="12">
                  <c:v>0.04</c:v>
                </c:pt>
                <c:pt idx="13">
                  <c:v>6.4516129032258063E-2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291-4523-BD16-7F31BCE41E41}"/>
            </c:ext>
          </c:extLst>
        </c:ser>
        <c:ser>
          <c:idx val="14"/>
          <c:order val="14"/>
          <c:tx>
            <c:strRef>
              <c:f>'tots valencià'!$A$17</c:f>
              <c:strCache>
                <c:ptCount val="1"/>
                <c:pt idx="0">
                  <c:v>Alc. Gand.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valencià'!$G$17:$T$17</c:f>
              <c:numCache>
                <c:formatCode>0.00%</c:formatCode>
                <c:ptCount val="14"/>
                <c:pt idx="12">
                  <c:v>3.125E-2</c:v>
                </c:pt>
                <c:pt idx="13">
                  <c:v>0.10344827586206896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291-4523-BD16-7F31BCE41E41}"/>
            </c:ext>
          </c:extLst>
        </c:ser>
        <c:ser>
          <c:idx val="15"/>
          <c:order val="15"/>
          <c:tx>
            <c:strRef>
              <c:f>'tots valencià'!$A$18</c:f>
              <c:strCache>
                <c:ptCount val="1"/>
                <c:pt idx="0">
                  <c:v>Esc. Docto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valencià'!$G$18:$T$18</c:f>
              <c:numCache>
                <c:formatCode>0.00%</c:formatCode>
                <c:ptCount val="14"/>
                <c:pt idx="12">
                  <c:v>0.13693398799781778</c:v>
                </c:pt>
                <c:pt idx="13">
                  <c:v>0.12981942410932162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291-4523-BD16-7F31BCE41E41}"/>
            </c:ext>
          </c:extLst>
        </c:ser>
        <c:ser>
          <c:idx val="16"/>
          <c:order val="16"/>
          <c:tx>
            <c:strRef>
              <c:f>'tots valencià'!$A$19</c:f>
              <c:strCache>
                <c:ptCount val="1"/>
                <c:pt idx="0">
                  <c:v>Doctorat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valencià'!$G$19:$T$19</c:f>
              <c:numCache>
                <c:formatCode>0.00%</c:formatCode>
                <c:ptCount val="14"/>
                <c:pt idx="12">
                  <c:v>4.5977011494252873E-3</c:v>
                </c:pt>
                <c:pt idx="13">
                  <c:v>8.4090909090909091E-2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291-4523-BD16-7F31BCE41E41}"/>
            </c:ext>
          </c:extLst>
        </c:ser>
        <c:ser>
          <c:idx val="17"/>
          <c:order val="17"/>
          <c:tx>
            <c:strRef>
              <c:f>'tots valencià'!$A$20</c:f>
              <c:strCache>
                <c:ptCount val="1"/>
                <c:pt idx="0">
                  <c:v>Inf. Ade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valencià'!$G$20:$T$20</c:f>
              <c:numCache>
                <c:formatCode>0.00%</c:formatCode>
                <c:ptCount val="14"/>
                <c:pt idx="13">
                  <c:v>4.5454545454545456E-2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291-4523-BD16-7F31BCE41E41}"/>
            </c:ext>
          </c:extLst>
        </c:ser>
        <c:ser>
          <c:idx val="18"/>
          <c:order val="18"/>
          <c:tx>
            <c:strRef>
              <c:f>'tots valencià'!$A$21</c:f>
              <c:strCache>
                <c:ptCount val="1"/>
                <c:pt idx="0">
                  <c:v>Uni.Master</c:v>
                </c:pt>
              </c:strCache>
            </c:strRef>
          </c:tx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valencià'!$G$21:$T$21</c:f>
              <c:numCache>
                <c:formatCode>0.00%</c:formatCode>
                <c:ptCount val="14"/>
                <c:pt idx="12">
                  <c:v>0.1347305389221557</c:v>
                </c:pt>
                <c:pt idx="13">
                  <c:v>0.13468992248062014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291-4523-BD16-7F31BCE41E41}"/>
            </c:ext>
          </c:extLst>
        </c:ser>
        <c:ser>
          <c:idx val="19"/>
          <c:order val="19"/>
          <c:tx>
            <c:strRef>
              <c:f>'tots valencià'!$A$22</c:f>
              <c:strCache>
                <c:ptCount val="1"/>
                <c:pt idx="0">
                  <c:v>Totals Universitat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'tots valencià'!$G$2:$T$2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valencià'!$G$22:$T$22</c:f>
              <c:numCache>
                <c:formatCode>0.00%</c:formatCode>
                <c:ptCount val="14"/>
                <c:pt idx="0">
                  <c:v>0.14467633533781393</c:v>
                </c:pt>
                <c:pt idx="1">
                  <c:v>0.14355154164749195</c:v>
                </c:pt>
                <c:pt idx="2">
                  <c:v>0.13742260619150468</c:v>
                </c:pt>
                <c:pt idx="3">
                  <c:v>0.137473383309512</c:v>
                </c:pt>
                <c:pt idx="4">
                  <c:v>0.15939508283709686</c:v>
                </c:pt>
                <c:pt idx="5">
                  <c:v>0.16793351276211885</c:v>
                </c:pt>
                <c:pt idx="6">
                  <c:v>0.16848326453030799</c:v>
                </c:pt>
                <c:pt idx="7">
                  <c:v>0.1741538280260406</c:v>
                </c:pt>
                <c:pt idx="8">
                  <c:v>0.18002659181563008</c:v>
                </c:pt>
                <c:pt idx="9">
                  <c:v>0.18755845174525598</c:v>
                </c:pt>
                <c:pt idx="10">
                  <c:v>0.17638233363548275</c:v>
                </c:pt>
                <c:pt idx="11">
                  <c:v>0.18075109631046193</c:v>
                </c:pt>
                <c:pt idx="12">
                  <c:v>0.18007367716008038</c:v>
                </c:pt>
                <c:pt idx="13">
                  <c:v>0.17007142857142901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291-4523-BD16-7F31BCE41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93920"/>
        <c:axId val="77799808"/>
      </c:lineChart>
      <c:catAx>
        <c:axId val="7779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799808"/>
        <c:crosses val="autoZero"/>
        <c:auto val="1"/>
        <c:lblAlgn val="ctr"/>
        <c:lblOffset val="100"/>
        <c:noMultiLvlLbl val="0"/>
      </c:catAx>
      <c:valAx>
        <c:axId val="77799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79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5406035618927"/>
          <c:y val="6.317244452578849E-2"/>
          <c:w val="5.9316802194720845E-2"/>
          <c:h val="0.7265664278069334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a-ES"/>
              <a:t>Indiferent valencia/castellà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'tots indistint'!$A$3</c:f>
              <c:strCache>
                <c:ptCount val="1"/>
                <c:pt idx="0">
                  <c:v>ETS Arquit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indistint'!$G$3:$T$3</c:f>
              <c:numCache>
                <c:formatCode>0.00%</c:formatCode>
                <c:ptCount val="14"/>
                <c:pt idx="0">
                  <c:v>0.17433917433917434</c:v>
                </c:pt>
                <c:pt idx="1">
                  <c:v>0.19397898324339677</c:v>
                </c:pt>
                <c:pt idx="2">
                  <c:v>0.21057070565082936</c:v>
                </c:pt>
                <c:pt idx="3">
                  <c:v>0.21676948962422882</c:v>
                </c:pt>
                <c:pt idx="4">
                  <c:v>0.19823302043070126</c:v>
                </c:pt>
                <c:pt idx="5">
                  <c:v>0.18612747723620782</c:v>
                </c:pt>
                <c:pt idx="6">
                  <c:v>0.1861673045379989</c:v>
                </c:pt>
                <c:pt idx="7">
                  <c:v>0.18038674033149171</c:v>
                </c:pt>
                <c:pt idx="8">
                  <c:v>0.18124821886577372</c:v>
                </c:pt>
                <c:pt idx="9">
                  <c:v>0.16905363661892728</c:v>
                </c:pt>
                <c:pt idx="10">
                  <c:v>0.15829787234042553</c:v>
                </c:pt>
                <c:pt idx="11">
                  <c:v>0.13920285544318858</c:v>
                </c:pt>
                <c:pt idx="12">
                  <c:v>0.10677966101694915</c:v>
                </c:pt>
                <c:pt idx="13">
                  <c:v>0.12017167381974249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8-4A15-8D3F-BD83CB13AE1F}"/>
            </c:ext>
          </c:extLst>
        </c:ser>
        <c:ser>
          <c:idx val="1"/>
          <c:order val="1"/>
          <c:tx>
            <c:strRef>
              <c:f>'tots indistint'!$A$4</c:f>
              <c:strCache>
                <c:ptCount val="1"/>
                <c:pt idx="0">
                  <c:v>Camins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indistint'!$G$4:$T$4</c:f>
              <c:numCache>
                <c:formatCode>0.00%</c:formatCode>
                <c:ptCount val="14"/>
                <c:pt idx="0">
                  <c:v>0.14321608040201006</c:v>
                </c:pt>
                <c:pt idx="1">
                  <c:v>0.1562375448385811</c:v>
                </c:pt>
                <c:pt idx="2">
                  <c:v>0.16559788758958882</c:v>
                </c:pt>
                <c:pt idx="3">
                  <c:v>0.16160877513711153</c:v>
                </c:pt>
                <c:pt idx="4">
                  <c:v>0.15705476967718535</c:v>
                </c:pt>
                <c:pt idx="5">
                  <c:v>0.14341222182974214</c:v>
                </c:pt>
                <c:pt idx="6">
                  <c:v>0.1608439986163957</c:v>
                </c:pt>
                <c:pt idx="7">
                  <c:v>0.16145479265805573</c:v>
                </c:pt>
                <c:pt idx="8">
                  <c:v>0.15074525745257453</c:v>
                </c:pt>
                <c:pt idx="9">
                  <c:v>0.13736089030206677</c:v>
                </c:pt>
                <c:pt idx="10">
                  <c:v>0.13786008230452676</c:v>
                </c:pt>
                <c:pt idx="11">
                  <c:v>0.12442922374429223</c:v>
                </c:pt>
                <c:pt idx="12">
                  <c:v>0.10351288056206089</c:v>
                </c:pt>
                <c:pt idx="13">
                  <c:v>0.10448678549477566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98-4A15-8D3F-BD83CB13AE1F}"/>
            </c:ext>
          </c:extLst>
        </c:ser>
        <c:ser>
          <c:idx val="2"/>
          <c:order val="2"/>
          <c:tx>
            <c:strRef>
              <c:f>'tots indistint'!$A$5</c:f>
              <c:strCache>
                <c:ptCount val="1"/>
                <c:pt idx="0">
                  <c:v>Industr.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indistint'!$G$5:$T$5</c:f>
              <c:numCache>
                <c:formatCode>0.00%</c:formatCode>
                <c:ptCount val="14"/>
                <c:pt idx="0">
                  <c:v>0.18412526997840173</c:v>
                </c:pt>
                <c:pt idx="1">
                  <c:v>0.20578095995757092</c:v>
                </c:pt>
                <c:pt idx="2">
                  <c:v>0.20205669816564759</c:v>
                </c:pt>
                <c:pt idx="3">
                  <c:v>0.22080185938407904</c:v>
                </c:pt>
                <c:pt idx="4">
                  <c:v>0.20685434516523868</c:v>
                </c:pt>
                <c:pt idx="5">
                  <c:v>0.21010719754977028</c:v>
                </c:pt>
                <c:pt idx="6">
                  <c:v>0.19359756097560976</c:v>
                </c:pt>
                <c:pt idx="7">
                  <c:v>0.18458726774291806</c:v>
                </c:pt>
                <c:pt idx="8">
                  <c:v>0.17023121387283238</c:v>
                </c:pt>
                <c:pt idx="9">
                  <c:v>0.12782354504384799</c:v>
                </c:pt>
                <c:pt idx="10">
                  <c:v>0.14075413223140495</c:v>
                </c:pt>
                <c:pt idx="11">
                  <c:v>0.12090618074365919</c:v>
                </c:pt>
                <c:pt idx="12">
                  <c:v>9.1948183896367788E-2</c:v>
                </c:pt>
                <c:pt idx="13">
                  <c:v>0.10252365930599369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98-4A15-8D3F-BD83CB13AE1F}"/>
            </c:ext>
          </c:extLst>
        </c:ser>
        <c:ser>
          <c:idx val="3"/>
          <c:order val="3"/>
          <c:tx>
            <c:strRef>
              <c:f>'tots indistint'!$A$6</c:f>
              <c:strCache>
                <c:ptCount val="1"/>
                <c:pt idx="0">
                  <c:v>ETSIDiseny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indistint'!$G$6:$T$6</c:f>
              <c:numCache>
                <c:formatCode>0.00%</c:formatCode>
                <c:ptCount val="14"/>
                <c:pt idx="0">
                  <c:v>0.16580625569389615</c:v>
                </c:pt>
                <c:pt idx="1">
                  <c:v>0.19433538979248458</c:v>
                </c:pt>
                <c:pt idx="2">
                  <c:v>0.18996505242136794</c:v>
                </c:pt>
                <c:pt idx="3">
                  <c:v>0.18916327019899304</c:v>
                </c:pt>
                <c:pt idx="4">
                  <c:v>0.17636322153775952</c:v>
                </c:pt>
                <c:pt idx="5">
                  <c:v>0.18355425747023141</c:v>
                </c:pt>
                <c:pt idx="6">
                  <c:v>0.18797159343098091</c:v>
                </c:pt>
                <c:pt idx="7">
                  <c:v>0.18162707588816482</c:v>
                </c:pt>
                <c:pt idx="8">
                  <c:v>0.1817986230636833</c:v>
                </c:pt>
                <c:pt idx="9">
                  <c:v>0.16346361477002808</c:v>
                </c:pt>
                <c:pt idx="10">
                  <c:v>0.17115689381933438</c:v>
                </c:pt>
                <c:pt idx="11">
                  <c:v>0.14061417686446548</c:v>
                </c:pt>
                <c:pt idx="12">
                  <c:v>0.10680873180873181</c:v>
                </c:pt>
                <c:pt idx="13">
                  <c:v>0.10823863636363637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98-4A15-8D3F-BD83CB13AE1F}"/>
            </c:ext>
          </c:extLst>
        </c:ser>
        <c:ser>
          <c:idx val="5"/>
          <c:order val="4"/>
          <c:tx>
            <c:strRef>
              <c:f>'tots indistint'!$A$7</c:f>
              <c:strCache>
                <c:ptCount val="1"/>
                <c:pt idx="0">
                  <c:v>Geodesia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indistint'!$G$7:$T$7</c:f>
              <c:numCache>
                <c:formatCode>0.00%</c:formatCode>
                <c:ptCount val="14"/>
                <c:pt idx="0">
                  <c:v>0.12460063897763578</c:v>
                </c:pt>
                <c:pt idx="1">
                  <c:v>0.14334085778781039</c:v>
                </c:pt>
                <c:pt idx="2">
                  <c:v>0.16864864864864865</c:v>
                </c:pt>
                <c:pt idx="3">
                  <c:v>0.16281512605042017</c:v>
                </c:pt>
                <c:pt idx="4">
                  <c:v>0.17921527041357371</c:v>
                </c:pt>
                <c:pt idx="5">
                  <c:v>0.14702702702702702</c:v>
                </c:pt>
                <c:pt idx="6">
                  <c:v>0.17803837953091683</c:v>
                </c:pt>
                <c:pt idx="7">
                  <c:v>0.20462046204620463</c:v>
                </c:pt>
                <c:pt idx="8">
                  <c:v>0.18495684340320592</c:v>
                </c:pt>
                <c:pt idx="9">
                  <c:v>0.18635170603674542</c:v>
                </c:pt>
                <c:pt idx="10">
                  <c:v>0.21220930232558138</c:v>
                </c:pt>
                <c:pt idx="11">
                  <c:v>0.1453900709219858</c:v>
                </c:pt>
                <c:pt idx="12">
                  <c:v>0.11872146118721461</c:v>
                </c:pt>
                <c:pt idx="13">
                  <c:v>7.8947368421052627E-2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98-4A15-8D3F-BD83CB13AE1F}"/>
            </c:ext>
          </c:extLst>
        </c:ser>
        <c:ser>
          <c:idx val="6"/>
          <c:order val="5"/>
          <c:tx>
            <c:strRef>
              <c:f>'tots indistint'!$A$8</c:f>
              <c:strCache>
                <c:ptCount val="1"/>
                <c:pt idx="0">
                  <c:v>Gest.Edif.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indistint'!$G$8:$T$8</c:f>
              <c:numCache>
                <c:formatCode>0.00%</c:formatCode>
                <c:ptCount val="14"/>
                <c:pt idx="0">
                  <c:v>0.14318555008210182</c:v>
                </c:pt>
                <c:pt idx="1">
                  <c:v>0.14688328912466844</c:v>
                </c:pt>
                <c:pt idx="2">
                  <c:v>0.16384376080193572</c:v>
                </c:pt>
                <c:pt idx="3">
                  <c:v>0.15994076268048871</c:v>
                </c:pt>
                <c:pt idx="4">
                  <c:v>0.14400584795321639</c:v>
                </c:pt>
                <c:pt idx="5">
                  <c:v>0.13774205334307635</c:v>
                </c:pt>
                <c:pt idx="6">
                  <c:v>0.1387491013659238</c:v>
                </c:pt>
                <c:pt idx="7">
                  <c:v>0.14106683804627249</c:v>
                </c:pt>
                <c:pt idx="8">
                  <c:v>0.12657035175879397</c:v>
                </c:pt>
                <c:pt idx="9">
                  <c:v>0.13580827067669174</c:v>
                </c:pt>
                <c:pt idx="10">
                  <c:v>0.15883777239709443</c:v>
                </c:pt>
                <c:pt idx="11">
                  <c:v>0.14105960264900663</c:v>
                </c:pt>
                <c:pt idx="12">
                  <c:v>0.11736641221374046</c:v>
                </c:pt>
                <c:pt idx="13">
                  <c:v>0.1124031007751938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98-4A15-8D3F-BD83CB13AE1F}"/>
            </c:ext>
          </c:extLst>
        </c:ser>
        <c:ser>
          <c:idx val="7"/>
          <c:order val="6"/>
          <c:tx>
            <c:strRef>
              <c:f>'tots indistint'!$A$9</c:f>
              <c:strCache>
                <c:ptCount val="1"/>
                <c:pt idx="0">
                  <c:v>EPS Alcoi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indistint'!$G$9:$T$9</c:f>
              <c:numCache>
                <c:formatCode>0.00%</c:formatCode>
                <c:ptCount val="14"/>
                <c:pt idx="0">
                  <c:v>0.20409015025041735</c:v>
                </c:pt>
                <c:pt idx="1">
                  <c:v>0.21263345195729538</c:v>
                </c:pt>
                <c:pt idx="2">
                  <c:v>0.23184079601990049</c:v>
                </c:pt>
                <c:pt idx="3">
                  <c:v>0.2448875255623722</c:v>
                </c:pt>
                <c:pt idx="4">
                  <c:v>0.25040562466197946</c:v>
                </c:pt>
                <c:pt idx="5">
                  <c:v>0.24813895781637718</c:v>
                </c:pt>
                <c:pt idx="6">
                  <c:v>0.20563519525457241</c:v>
                </c:pt>
                <c:pt idx="7">
                  <c:v>0.20444242973708068</c:v>
                </c:pt>
                <c:pt idx="8">
                  <c:v>0.18302752293577981</c:v>
                </c:pt>
                <c:pt idx="9">
                  <c:v>0.16996047430830039</c:v>
                </c:pt>
                <c:pt idx="10">
                  <c:v>0.17889709075119409</c:v>
                </c:pt>
                <c:pt idx="11">
                  <c:v>0.15685413005272408</c:v>
                </c:pt>
                <c:pt idx="12">
                  <c:v>0.14238875878220142</c:v>
                </c:pt>
                <c:pt idx="13">
                  <c:v>0.13505461767626614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98-4A15-8D3F-BD83CB13AE1F}"/>
            </c:ext>
          </c:extLst>
        </c:ser>
        <c:ser>
          <c:idx val="8"/>
          <c:order val="7"/>
          <c:tx>
            <c:strRef>
              <c:f>'tots indistint'!$A$10</c:f>
              <c:strCache>
                <c:ptCount val="1"/>
                <c:pt idx="0">
                  <c:v>Fac. BBAA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indistint'!$G$10:$T$10</c:f>
              <c:numCache>
                <c:formatCode>0.00%</c:formatCode>
                <c:ptCount val="14"/>
                <c:pt idx="0">
                  <c:v>0.26419521351478181</c:v>
                </c:pt>
                <c:pt idx="1">
                  <c:v>0.29517502365184484</c:v>
                </c:pt>
                <c:pt idx="2">
                  <c:v>0.28461907043603257</c:v>
                </c:pt>
                <c:pt idx="3">
                  <c:v>0.28095474888115368</c:v>
                </c:pt>
                <c:pt idx="4">
                  <c:v>0.25542965061378659</c:v>
                </c:pt>
                <c:pt idx="5">
                  <c:v>0.26265972550875533</c:v>
                </c:pt>
                <c:pt idx="6">
                  <c:v>0.25472132657761398</c:v>
                </c:pt>
                <c:pt idx="7">
                  <c:v>0.2575024201355276</c:v>
                </c:pt>
                <c:pt idx="8">
                  <c:v>0.26023131672597866</c:v>
                </c:pt>
                <c:pt idx="9">
                  <c:v>0.24049619847939174</c:v>
                </c:pt>
                <c:pt idx="10">
                  <c:v>0.22975668129238133</c:v>
                </c:pt>
                <c:pt idx="11">
                  <c:v>0.21831819976312672</c:v>
                </c:pt>
                <c:pt idx="12">
                  <c:v>0.1860920666013712</c:v>
                </c:pt>
                <c:pt idx="13">
                  <c:v>0.19893255701115964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98-4A15-8D3F-BD83CB13AE1F}"/>
            </c:ext>
          </c:extLst>
        </c:ser>
        <c:ser>
          <c:idx val="9"/>
          <c:order val="8"/>
          <c:tx>
            <c:strRef>
              <c:f>'tots indistint'!$A$11</c:f>
              <c:strCache>
                <c:ptCount val="1"/>
                <c:pt idx="0">
                  <c:v>Fac. Ade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indistint'!$G$11:$T$11</c:f>
              <c:numCache>
                <c:formatCode>0.00%</c:formatCode>
                <c:ptCount val="14"/>
                <c:pt idx="0">
                  <c:v>0.18499573742540495</c:v>
                </c:pt>
                <c:pt idx="1">
                  <c:v>0.21685173089483997</c:v>
                </c:pt>
                <c:pt idx="2">
                  <c:v>0.21301093839953944</c:v>
                </c:pt>
                <c:pt idx="3">
                  <c:v>0.21665759390310288</c:v>
                </c:pt>
                <c:pt idx="4">
                  <c:v>0.18572167615106053</c:v>
                </c:pt>
                <c:pt idx="5">
                  <c:v>0.18529557873820168</c:v>
                </c:pt>
                <c:pt idx="6">
                  <c:v>0.18212237093690248</c:v>
                </c:pt>
                <c:pt idx="7">
                  <c:v>0.18629343629343628</c:v>
                </c:pt>
                <c:pt idx="8">
                  <c:v>0.19894026974951831</c:v>
                </c:pt>
                <c:pt idx="9">
                  <c:v>0.17418728772440562</c:v>
                </c:pt>
                <c:pt idx="10">
                  <c:v>0.19151138716356109</c:v>
                </c:pt>
                <c:pt idx="11">
                  <c:v>0.18469945355191256</c:v>
                </c:pt>
                <c:pt idx="12">
                  <c:v>0.1194225721784777</c:v>
                </c:pt>
                <c:pt idx="13">
                  <c:v>0.11524163568773234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98-4A15-8D3F-BD83CB13AE1F}"/>
            </c:ext>
          </c:extLst>
        </c:ser>
        <c:ser>
          <c:idx val="10"/>
          <c:order val="9"/>
          <c:tx>
            <c:strRef>
              <c:f>'tots indistint'!$A$12</c:f>
              <c:strCache>
                <c:ptCount val="1"/>
                <c:pt idx="0">
                  <c:v>EPS Gandia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indistint'!$G$12:$T$12</c:f>
              <c:numCache>
                <c:formatCode>0.00%</c:formatCode>
                <c:ptCount val="14"/>
                <c:pt idx="0">
                  <c:v>0.19530658591975775</c:v>
                </c:pt>
                <c:pt idx="1">
                  <c:v>0.20578778135048231</c:v>
                </c:pt>
                <c:pt idx="2">
                  <c:v>0.23542354235423543</c:v>
                </c:pt>
                <c:pt idx="3">
                  <c:v>0.23493747631678666</c:v>
                </c:pt>
                <c:pt idx="4">
                  <c:v>0.23231907894736842</c:v>
                </c:pt>
                <c:pt idx="5">
                  <c:v>0.234884732492388</c:v>
                </c:pt>
                <c:pt idx="6">
                  <c:v>0.24001794526693584</c:v>
                </c:pt>
                <c:pt idx="7">
                  <c:v>0.22978529008679763</c:v>
                </c:pt>
                <c:pt idx="8">
                  <c:v>0.23748819641170915</c:v>
                </c:pt>
                <c:pt idx="9">
                  <c:v>0.1890522047643183</c:v>
                </c:pt>
                <c:pt idx="10">
                  <c:v>0.2200983069361005</c:v>
                </c:pt>
                <c:pt idx="11">
                  <c:v>0.1963151207115629</c:v>
                </c:pt>
                <c:pt idx="12">
                  <c:v>0.12738853503184713</c:v>
                </c:pt>
                <c:pt idx="13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98-4A15-8D3F-BD83CB13AE1F}"/>
            </c:ext>
          </c:extLst>
        </c:ser>
        <c:ser>
          <c:idx val="11"/>
          <c:order val="10"/>
          <c:tx>
            <c:strRef>
              <c:f>'tots indistint'!$A$13</c:f>
              <c:strCache>
                <c:ptCount val="1"/>
                <c:pt idx="0">
                  <c:v>ETSINF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indistint'!$G$13:$T$13</c:f>
              <c:numCache>
                <c:formatCode>0.00%</c:formatCode>
                <c:ptCount val="14"/>
                <c:pt idx="0">
                  <c:v>0.22255353754404988</c:v>
                </c:pt>
                <c:pt idx="1">
                  <c:v>0.23658872077028886</c:v>
                </c:pt>
                <c:pt idx="2">
                  <c:v>0.26662924501824303</c:v>
                </c:pt>
                <c:pt idx="3">
                  <c:v>0.26901777907315649</c:v>
                </c:pt>
                <c:pt idx="4">
                  <c:v>0.26098901098901101</c:v>
                </c:pt>
                <c:pt idx="5">
                  <c:v>0.25112685125563428</c:v>
                </c:pt>
                <c:pt idx="6">
                  <c:v>0.24653465346534653</c:v>
                </c:pt>
                <c:pt idx="7">
                  <c:v>0.2597535934291581</c:v>
                </c:pt>
                <c:pt idx="8">
                  <c:v>0.25836631881971933</c:v>
                </c:pt>
                <c:pt idx="9">
                  <c:v>0.22413119875048809</c:v>
                </c:pt>
                <c:pt idx="10">
                  <c:v>0.20571173583221777</c:v>
                </c:pt>
                <c:pt idx="11">
                  <c:v>0.1698464402047464</c:v>
                </c:pt>
                <c:pt idx="12">
                  <c:v>0.13820335636722605</c:v>
                </c:pt>
                <c:pt idx="13">
                  <c:v>0.13631578947368422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98-4A15-8D3F-BD83CB13AE1F}"/>
            </c:ext>
          </c:extLst>
        </c:ser>
        <c:ser>
          <c:idx val="12"/>
          <c:order val="11"/>
          <c:tx>
            <c:strRef>
              <c:f>'tots indistint'!$A$14</c:f>
              <c:strCache>
                <c:ptCount val="1"/>
                <c:pt idx="0">
                  <c:v>Agronómica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indistint'!$G$14:$T$14</c:f>
              <c:numCache>
                <c:formatCode>0.00%</c:formatCode>
                <c:ptCount val="14"/>
                <c:pt idx="0">
                  <c:v>0.19572319572319571</c:v>
                </c:pt>
                <c:pt idx="1">
                  <c:v>0.1931445603576751</c:v>
                </c:pt>
                <c:pt idx="2">
                  <c:v>0.2069182389937107</c:v>
                </c:pt>
                <c:pt idx="3">
                  <c:v>0.22082415854042151</c:v>
                </c:pt>
                <c:pt idx="4">
                  <c:v>0.21364392678868552</c:v>
                </c:pt>
                <c:pt idx="5">
                  <c:v>0.21445866482186096</c:v>
                </c:pt>
                <c:pt idx="6">
                  <c:v>0.22392857142857142</c:v>
                </c:pt>
                <c:pt idx="7">
                  <c:v>0.22478914558122479</c:v>
                </c:pt>
                <c:pt idx="8">
                  <c:v>0.20574336604870955</c:v>
                </c:pt>
                <c:pt idx="9">
                  <c:v>0.17644831503218478</c:v>
                </c:pt>
                <c:pt idx="10">
                  <c:v>0.18683001531393567</c:v>
                </c:pt>
                <c:pt idx="11">
                  <c:v>0.17253948967193194</c:v>
                </c:pt>
                <c:pt idx="12">
                  <c:v>0.12483281319661169</c:v>
                </c:pt>
                <c:pt idx="13">
                  <c:v>0.10847457627118644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98-4A15-8D3F-BD83CB13AE1F}"/>
            </c:ext>
          </c:extLst>
        </c:ser>
        <c:ser>
          <c:idx val="13"/>
          <c:order val="12"/>
          <c:tx>
            <c:strRef>
              <c:f>'tots indistint'!$A$15</c:f>
              <c:strCache>
                <c:ptCount val="1"/>
                <c:pt idx="0">
                  <c:v>ETS Teleco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indistint'!$G$15:$T$15</c:f>
              <c:numCache>
                <c:formatCode>0.00%</c:formatCode>
                <c:ptCount val="14"/>
                <c:pt idx="0">
                  <c:v>0.20335195530726258</c:v>
                </c:pt>
                <c:pt idx="1">
                  <c:v>0.20913593835993396</c:v>
                </c:pt>
                <c:pt idx="2">
                  <c:v>0.23953098827470687</c:v>
                </c:pt>
                <c:pt idx="3">
                  <c:v>0.24473842453397474</c:v>
                </c:pt>
                <c:pt idx="4">
                  <c:v>0.19875000000000001</c:v>
                </c:pt>
                <c:pt idx="5">
                  <c:v>0.18378756114605171</c:v>
                </c:pt>
                <c:pt idx="6">
                  <c:v>0.19984264358772619</c:v>
                </c:pt>
                <c:pt idx="7">
                  <c:v>0.19964973730297722</c:v>
                </c:pt>
                <c:pt idx="8">
                  <c:v>0.19840566873339238</c:v>
                </c:pt>
                <c:pt idx="9">
                  <c:v>0.16069868995633188</c:v>
                </c:pt>
                <c:pt idx="10">
                  <c:v>0.16605166051660517</c:v>
                </c:pt>
                <c:pt idx="11">
                  <c:v>0.12092130518234165</c:v>
                </c:pt>
                <c:pt idx="12">
                  <c:v>9.9894847528916933E-2</c:v>
                </c:pt>
                <c:pt idx="13">
                  <c:v>0.10273224043715846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598-4A15-8D3F-BD83CB13AE1F}"/>
            </c:ext>
          </c:extLst>
        </c:ser>
        <c:ser>
          <c:idx val="14"/>
          <c:order val="13"/>
          <c:tx>
            <c:strRef>
              <c:f>'tots indistint'!$A$16</c:f>
              <c:strCache>
                <c:ptCount val="1"/>
                <c:pt idx="0">
                  <c:v>Teleco ADE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indistint'!$G$16:$T$16</c:f>
              <c:numCache>
                <c:formatCode>0.00%</c:formatCode>
                <c:ptCount val="14"/>
                <c:pt idx="12">
                  <c:v>0.16</c:v>
                </c:pt>
                <c:pt idx="13">
                  <c:v>6.4516129032258063E-2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598-4A15-8D3F-BD83CB13AE1F}"/>
            </c:ext>
          </c:extLst>
        </c:ser>
        <c:ser>
          <c:idx val="15"/>
          <c:order val="14"/>
          <c:tx>
            <c:strRef>
              <c:f>'tots indistint'!$A$17</c:f>
              <c:strCache>
                <c:ptCount val="1"/>
                <c:pt idx="0">
                  <c:v>Inf.Ade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indistint'!$G$17:$T$17</c:f>
              <c:numCache>
                <c:formatCode>0.00%</c:formatCode>
                <c:ptCount val="14"/>
                <c:pt idx="13">
                  <c:v>4.5454545454545456E-2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598-4A15-8D3F-BD83CB13AE1F}"/>
            </c:ext>
          </c:extLst>
        </c:ser>
        <c:ser>
          <c:idx val="16"/>
          <c:order val="15"/>
          <c:tx>
            <c:strRef>
              <c:f>'tots indistint'!$A$18</c:f>
              <c:strCache>
                <c:ptCount val="1"/>
                <c:pt idx="0">
                  <c:v>Alc. Gand.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indistint'!$G$18:$T$18</c:f>
              <c:numCache>
                <c:formatCode>0.00%</c:formatCode>
                <c:ptCount val="14"/>
                <c:pt idx="12">
                  <c:v>0.1875</c:v>
                </c:pt>
                <c:pt idx="13">
                  <c:v>0.10344827586206896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598-4A15-8D3F-BD83CB13AE1F}"/>
            </c:ext>
          </c:extLst>
        </c:ser>
        <c:ser>
          <c:idx val="17"/>
          <c:order val="16"/>
          <c:tx>
            <c:strRef>
              <c:f>'tots indistint'!$A$19</c:f>
              <c:strCache>
                <c:ptCount val="1"/>
                <c:pt idx="0">
                  <c:v>Esc. Docto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indistint'!$G$19:$T$19</c:f>
              <c:numCache>
                <c:formatCode>0.00%</c:formatCode>
                <c:ptCount val="14"/>
                <c:pt idx="12">
                  <c:v>0.15548281505728315</c:v>
                </c:pt>
                <c:pt idx="13">
                  <c:v>0.17911176183504149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598-4A15-8D3F-BD83CB13AE1F}"/>
            </c:ext>
          </c:extLst>
        </c:ser>
        <c:ser>
          <c:idx val="18"/>
          <c:order val="17"/>
          <c:tx>
            <c:strRef>
              <c:f>'tots indistint'!$A$20</c:f>
              <c:strCache>
                <c:ptCount val="1"/>
                <c:pt idx="0">
                  <c:v>Doctorat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indistint'!$G$20:$T$20</c:f>
              <c:numCache>
                <c:formatCode>0.00%</c:formatCode>
                <c:ptCount val="14"/>
                <c:pt idx="12">
                  <c:v>0</c:v>
                </c:pt>
                <c:pt idx="13">
                  <c:v>0.20454545454545456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598-4A15-8D3F-BD83CB13AE1F}"/>
            </c:ext>
          </c:extLst>
        </c:ser>
        <c:ser>
          <c:idx val="19"/>
          <c:order val="18"/>
          <c:tx>
            <c:strRef>
              <c:f>'tots indistint'!$A$21</c:f>
              <c:strCache>
                <c:ptCount val="1"/>
                <c:pt idx="0">
                  <c:v>Uni.Master</c:v>
                </c:pt>
              </c:strCache>
            </c:strRef>
          </c:tx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indistint'!$G$21:$T$21</c:f>
              <c:numCache>
                <c:formatCode>0.00%</c:formatCode>
                <c:ptCount val="14"/>
                <c:pt idx="12">
                  <c:v>0.1377245508982036</c:v>
                </c:pt>
                <c:pt idx="13">
                  <c:v>0.13275193798449614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598-4A15-8D3F-BD83CB13AE1F}"/>
            </c:ext>
          </c:extLst>
        </c:ser>
        <c:ser>
          <c:idx val="4"/>
          <c:order val="19"/>
          <c:tx>
            <c:strRef>
              <c:f>'tots indistint'!$A$22</c:f>
              <c:strCache>
                <c:ptCount val="1"/>
                <c:pt idx="0">
                  <c:v>Totals Universitat ...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'tots indistint'!$G$2:$T$2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'tots indistint'!$G$22:$T$22</c:f>
              <c:numCache>
                <c:formatCode>0.00%</c:formatCode>
                <c:ptCount val="14"/>
                <c:pt idx="0">
                  <c:v>0.18685886098337459</c:v>
                </c:pt>
                <c:pt idx="1">
                  <c:v>0.20167970547630004</c:v>
                </c:pt>
                <c:pt idx="2">
                  <c:v>0.21353491720662346</c:v>
                </c:pt>
                <c:pt idx="3">
                  <c:v>0.21716302540617799</c:v>
                </c:pt>
                <c:pt idx="4">
                  <c:v>0.20358469429868523</c:v>
                </c:pt>
                <c:pt idx="5">
                  <c:v>0.19958001833722752</c:v>
                </c:pt>
                <c:pt idx="6">
                  <c:v>0.1988060942650946</c:v>
                </c:pt>
                <c:pt idx="7">
                  <c:v>0.19721919462691842</c:v>
                </c:pt>
                <c:pt idx="8">
                  <c:v>0.19134288668931895</c:v>
                </c:pt>
                <c:pt idx="9">
                  <c:v>0.1703623253989803</c:v>
                </c:pt>
                <c:pt idx="10">
                  <c:v>0.17581971056168536</c:v>
                </c:pt>
                <c:pt idx="11">
                  <c:v>0.15378021035972173</c:v>
                </c:pt>
                <c:pt idx="12">
                  <c:v>0.12049564634963161</c:v>
                </c:pt>
                <c:pt idx="13">
                  <c:v>0.12696428571428572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598-4A15-8D3F-BD83CB13A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8960"/>
        <c:axId val="77861632"/>
      </c:lineChart>
      <c:catAx>
        <c:axId val="7056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861632"/>
        <c:crosses val="autoZero"/>
        <c:auto val="1"/>
        <c:lblAlgn val="ctr"/>
        <c:lblOffset val="100"/>
        <c:noMultiLvlLbl val="0"/>
      </c:catAx>
      <c:valAx>
        <c:axId val="778616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70568960"/>
        <c:crosses val="autoZero"/>
        <c:crossBetween val="between"/>
      </c:valAx>
    </c:plotArea>
    <c:legend>
      <c:legendPos val="r"/>
      <c:legendEntry>
        <c:idx val="15"/>
        <c:delete val="1"/>
      </c:legendEntry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30</xdr:row>
      <xdr:rowOff>180975</xdr:rowOff>
    </xdr:from>
    <xdr:to>
      <xdr:col>17</xdr:col>
      <xdr:colOff>639536</xdr:colOff>
      <xdr:row>62</xdr:row>
      <xdr:rowOff>13607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19048</xdr:rowOff>
    </xdr:from>
    <xdr:to>
      <xdr:col>23</xdr:col>
      <xdr:colOff>222250</xdr:colOff>
      <xdr:row>65</xdr:row>
      <xdr:rowOff>126999</xdr:rowOff>
    </xdr:to>
    <xdr:graphicFrame macro="">
      <xdr:nvGraphicFramePr>
        <xdr:cNvPr id="2049" name="1 Gráfic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38099</xdr:rowOff>
    </xdr:from>
    <xdr:to>
      <xdr:col>15</xdr:col>
      <xdr:colOff>312964</xdr:colOff>
      <xdr:row>53</xdr:row>
      <xdr:rowOff>108857</xdr:rowOff>
    </xdr:to>
    <xdr:graphicFrame macro="">
      <xdr:nvGraphicFramePr>
        <xdr:cNvPr id="3073" name="1 Gráfico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opLeftCell="A17" zoomScale="70" zoomScaleNormal="70" workbookViewId="0">
      <selection activeCell="R34" sqref="R34"/>
    </sheetView>
  </sheetViews>
  <sheetFormatPr baseColWidth="10" defaultColWidth="11.42578125" defaultRowHeight="15" x14ac:dyDescent="0.25"/>
  <cols>
    <col min="18" max="18" width="12.140625" bestFit="1" customWidth="1"/>
  </cols>
  <sheetData>
    <row r="1" spans="1:20" x14ac:dyDescent="0.25">
      <c r="A1" t="s">
        <v>24</v>
      </c>
    </row>
    <row r="2" spans="1:20" x14ac:dyDescent="0.25">
      <c r="B2">
        <v>1997</v>
      </c>
      <c r="C2">
        <v>1998</v>
      </c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  <c r="R2">
        <v>2013</v>
      </c>
      <c r="S2">
        <v>2014</v>
      </c>
      <c r="T2">
        <v>2015</v>
      </c>
    </row>
    <row r="3" spans="1:20" x14ac:dyDescent="0.25">
      <c r="A3" t="s">
        <v>10</v>
      </c>
      <c r="B3" s="8">
        <f>+'1997'!$X3</f>
        <v>0.75777630708140309</v>
      </c>
      <c r="C3" s="8">
        <f>+'1998'!$X3</f>
        <v>0.74423016123932972</v>
      </c>
      <c r="D3" s="8">
        <f>+'1999'!$X3</f>
        <v>0.72834645669291342</v>
      </c>
      <c r="E3" s="8">
        <f>+'2000'!$X3</f>
        <v>0.72266099635479952</v>
      </c>
      <c r="F3" s="8">
        <f>+'2001'!$X3</f>
        <v>0.71641791044776115</v>
      </c>
      <c r="G3" s="8">
        <f>+'2002'!$X3</f>
        <v>0.72497772497772495</v>
      </c>
      <c r="H3" s="8">
        <f>+'2003'!$X3</f>
        <v>0.69724510082362967</v>
      </c>
      <c r="I3" s="8">
        <f>+'2004'!$X3</f>
        <v>0.68344110205229125</v>
      </c>
      <c r="J3" s="8">
        <f>+'2005'!$X3</f>
        <v>0.67414469994391479</v>
      </c>
      <c r="K3" s="8">
        <f>+'2006'!$X3</f>
        <v>0.66951960242959696</v>
      </c>
      <c r="L3" s="8">
        <f>+'2007'!$X3</f>
        <v>0.67032672737011245</v>
      </c>
      <c r="M3" s="8">
        <f>+'2008'!$X3</f>
        <v>0.66703116457080369</v>
      </c>
      <c r="N3" s="8">
        <f>+'2009'!$X3</f>
        <v>0.66740331491712712</v>
      </c>
      <c r="O3" s="8">
        <f>+'2010'!$X3</f>
        <v>0.66058706184098037</v>
      </c>
      <c r="P3" s="8">
        <f>+'2011'!$X3</f>
        <v>0.67087896658242063</v>
      </c>
      <c r="Q3" s="8">
        <f>+'2012'!$X3</f>
        <v>0.68851063829787229</v>
      </c>
      <c r="R3" s="2">
        <f>+'2013'!$X3</f>
        <v>0.69541939321832247</v>
      </c>
      <c r="S3" s="2">
        <f>+'2014'!$M4</f>
        <v>0.70711864406779656</v>
      </c>
      <c r="T3" s="54">
        <f>'2015'!U4</f>
        <v>0.71065808297567956</v>
      </c>
    </row>
    <row r="4" spans="1:20" x14ac:dyDescent="0.25">
      <c r="A4" t="s">
        <v>11</v>
      </c>
      <c r="B4" s="8">
        <f>+'1997'!$X4</f>
        <v>0.77373211963589072</v>
      </c>
      <c r="C4" s="8">
        <f>+'1998'!$X4</f>
        <v>0.76532195500387901</v>
      </c>
      <c r="D4" s="8">
        <f>+'1999'!$X4</f>
        <v>0.76012107453651157</v>
      </c>
      <c r="E4" s="8">
        <f>+'2000'!$X4</f>
        <v>0.68646978021978022</v>
      </c>
      <c r="F4" s="8">
        <f>+'2001'!$X4</f>
        <v>0.74363720499768626</v>
      </c>
      <c r="G4" s="8">
        <f>+'2002'!$X4</f>
        <v>0.73785594639865992</v>
      </c>
      <c r="H4" s="8">
        <f>+'2003'!$X4</f>
        <v>0.72857712235950578</v>
      </c>
      <c r="I4" s="8">
        <f>+'2004'!$X4</f>
        <v>0.72048283666540924</v>
      </c>
      <c r="J4" s="8">
        <f>+'2005'!$X4</f>
        <v>0.71297989031078612</v>
      </c>
      <c r="K4" s="8">
        <f>+'2006'!$X4</f>
        <v>0.70076169749727968</v>
      </c>
      <c r="L4" s="8">
        <f>+'2007'!$X4</f>
        <v>0.70151889791593081</v>
      </c>
      <c r="M4" s="8">
        <f>+'2008'!$X4</f>
        <v>0.68834313386371493</v>
      </c>
      <c r="N4" s="8">
        <f>+'2009'!$X4</f>
        <v>0.67980965329707677</v>
      </c>
      <c r="O4" s="8">
        <f>+'2010'!$X4</f>
        <v>0.66463414634146345</v>
      </c>
      <c r="P4" s="8">
        <f>+'2011'!$X4</f>
        <v>0.67821939586645474</v>
      </c>
      <c r="Q4" s="8">
        <f>+'2012'!$X4</f>
        <v>0.68415637860082301</v>
      </c>
      <c r="R4" s="2">
        <f>+'2013'!$X4</f>
        <v>0.68949771689497719</v>
      </c>
      <c r="S4" s="2">
        <f>+'2014'!$M5</f>
        <v>0.70960187353629978</v>
      </c>
      <c r="T4" s="54">
        <f>'2015'!U5</f>
        <v>0.73386601106330673</v>
      </c>
    </row>
    <row r="5" spans="1:20" x14ac:dyDescent="0.25">
      <c r="A5" t="s">
        <v>12</v>
      </c>
      <c r="B5" s="8">
        <f>+'1997'!$X5</f>
        <v>0.72852233676975942</v>
      </c>
      <c r="C5" s="8">
        <f>+'1998'!$X5</f>
        <v>0.72837593596695072</v>
      </c>
      <c r="D5" s="8">
        <f>+'1999'!$X5</f>
        <v>0.73594069529652351</v>
      </c>
      <c r="E5" s="8">
        <f>+'2000'!$X5</f>
        <v>0.69681528662420378</v>
      </c>
      <c r="F5" s="8">
        <f>+'2001'!$X5</f>
        <v>0.7085539147394817</v>
      </c>
      <c r="G5" s="8">
        <f>+'2002'!$X5</f>
        <v>0.69708423326133906</v>
      </c>
      <c r="H5" s="8">
        <f>+'2003'!$X5</f>
        <v>0.67753911429329094</v>
      </c>
      <c r="I5" s="8">
        <f>+'2004'!$X5</f>
        <v>0.68899388549193996</v>
      </c>
      <c r="J5" s="8">
        <f>+'2005'!$X5</f>
        <v>0.6705403834979663</v>
      </c>
      <c r="K5" s="8">
        <f>+'2006'!$X5</f>
        <v>0.66003671970624234</v>
      </c>
      <c r="L5" s="8">
        <f>+'2007'!$X5</f>
        <v>0.64165390505359876</v>
      </c>
      <c r="M5" s="8">
        <f>+'2008'!$X5</f>
        <v>0.661890243902439</v>
      </c>
      <c r="N5" s="8">
        <f>+'2009'!$X5</f>
        <v>0.64788303381053913</v>
      </c>
      <c r="O5" s="8">
        <f>+'2010'!$X5</f>
        <v>0.66069364161849709</v>
      </c>
      <c r="P5" s="8">
        <f>+'2011'!$X5</f>
        <v>0.68854637257507312</v>
      </c>
      <c r="Q5" s="8">
        <f>+'2012'!$X5</f>
        <v>0.69214876033057848</v>
      </c>
      <c r="R5" s="2">
        <f>+'2013'!$X5</f>
        <v>0.70401378970696871</v>
      </c>
      <c r="S5" s="2">
        <f>+'2014'!$M6</f>
        <v>0.72212344424688846</v>
      </c>
      <c r="T5" s="54">
        <f>'2015'!U6</f>
        <v>0.71898002103049419</v>
      </c>
    </row>
    <row r="6" spans="1:20" x14ac:dyDescent="0.25">
      <c r="A6" t="s">
        <v>13</v>
      </c>
      <c r="B6" s="8">
        <f>+'1997'!$X6</f>
        <v>0.73741869222868883</v>
      </c>
      <c r="C6" s="8">
        <f>+'1998'!$X6</f>
        <v>0.72353545734840696</v>
      </c>
      <c r="D6" s="8">
        <f>+'1999'!$X6</f>
        <v>0.71749824314827826</v>
      </c>
      <c r="E6" s="8">
        <f>+'2000'!$X6</f>
        <v>0.64803951836986728</v>
      </c>
      <c r="F6" s="8">
        <f>+'2001'!$X6</f>
        <v>0.72164948453608246</v>
      </c>
      <c r="G6" s="8">
        <f>+'2002'!$X6</f>
        <v>0.71697540236866075</v>
      </c>
      <c r="H6" s="8">
        <f>+'2003'!$X6</f>
        <v>0.69573752103196862</v>
      </c>
      <c r="I6" s="8">
        <f>+'2004'!$X6</f>
        <v>0.69920119820269599</v>
      </c>
      <c r="J6" s="8">
        <f>+'2005'!$X6</f>
        <v>0.70007192519779426</v>
      </c>
      <c r="K6" s="8">
        <f>+'2006'!$X6</f>
        <v>0.6935888660734657</v>
      </c>
      <c r="L6" s="8">
        <f>+'2007'!$X6</f>
        <v>0.68231858009436086</v>
      </c>
      <c r="M6" s="8">
        <f>+'2008'!$X6</f>
        <v>0.67731913004882383</v>
      </c>
      <c r="N6" s="8">
        <f>+'2009'!$X6</f>
        <v>0.68131175110363673</v>
      </c>
      <c r="O6" s="8">
        <f>+'2010'!$X6</f>
        <v>0.6861015490533563</v>
      </c>
      <c r="P6" s="8">
        <f>+'2011'!$X6</f>
        <v>0.70049665299071473</v>
      </c>
      <c r="Q6" s="8">
        <f>+'2012'!$X6</f>
        <v>0.70839936608557841</v>
      </c>
      <c r="R6" s="2">
        <f>+'2013'!$X6</f>
        <v>0.73793581159085664</v>
      </c>
      <c r="S6" s="2">
        <f>+'2014'!$M7</f>
        <v>0.77234927234927231</v>
      </c>
      <c r="T6" s="54">
        <f>'2015'!U7</f>
        <v>0.77215909090909096</v>
      </c>
    </row>
    <row r="7" spans="1:20" x14ac:dyDescent="0.25">
      <c r="A7" t="s">
        <v>14</v>
      </c>
      <c r="B7" s="8">
        <f>+'1997'!$X7</f>
        <v>0.71296296296296291</v>
      </c>
      <c r="C7" s="8">
        <f>+'1998'!$X7</f>
        <v>0.71129707112970708</v>
      </c>
      <c r="D7" s="8">
        <f>+'1999'!$X7</f>
        <v>0.72538293216630201</v>
      </c>
      <c r="E7" s="8">
        <f>+'2000'!$X7</f>
        <v>0.65217391304347827</v>
      </c>
      <c r="F7" s="8">
        <f>+'2001'!$X7</f>
        <v>0.6811594202898551</v>
      </c>
      <c r="G7" s="8">
        <f>+'2002'!$X7</f>
        <v>0.72204472843450485</v>
      </c>
      <c r="H7" s="8">
        <f>+'2003'!$X7</f>
        <v>0.68284424379232511</v>
      </c>
      <c r="I7" s="8">
        <f>+'2004'!$X7</f>
        <v>0.66486486486486485</v>
      </c>
      <c r="J7" s="8">
        <f>+'2005'!$X7</f>
        <v>0.66911764705882348</v>
      </c>
      <c r="K7" s="8">
        <f>+'2006'!$X7</f>
        <v>0.61399787910922587</v>
      </c>
      <c r="L7" s="8">
        <f>+'2007'!$X7</f>
        <v>0.62378378378378374</v>
      </c>
      <c r="M7" s="8">
        <f>+'2008'!$X7</f>
        <v>0.6012793176972282</v>
      </c>
      <c r="N7" s="8">
        <f>+'2009'!$X7</f>
        <v>0.55885588558855881</v>
      </c>
      <c r="O7" s="8">
        <f>+'2010'!$X7</f>
        <v>0.56350184956843408</v>
      </c>
      <c r="P7" s="8">
        <f>+'2011'!$X7</f>
        <v>0.57086614173228345</v>
      </c>
      <c r="Q7" s="8">
        <f>+'2012'!$X7</f>
        <v>0.57122093023255816</v>
      </c>
      <c r="R7" s="2">
        <f>+'2013'!$X7</f>
        <v>0.58687943262411346</v>
      </c>
      <c r="S7" s="2">
        <f>+'2014'!$M8</f>
        <v>0.59589041095890416</v>
      </c>
      <c r="T7" s="54">
        <f>'2015'!U8</f>
        <v>0.65204678362573099</v>
      </c>
    </row>
    <row r="8" spans="1:20" x14ac:dyDescent="0.25">
      <c r="A8" t="s">
        <v>15</v>
      </c>
      <c r="B8" s="8">
        <f>+'1997'!$X8</f>
        <v>0.75780962881293645</v>
      </c>
      <c r="C8" s="8">
        <f>+'1998'!$X8</f>
        <v>0.75405786873676783</v>
      </c>
      <c r="D8" s="8">
        <f>+'1999'!$X8</f>
        <v>0.75203915171288749</v>
      </c>
      <c r="E8" s="8">
        <f>+'2000'!$X8</f>
        <v>0.69587141506460759</v>
      </c>
      <c r="F8" s="8">
        <f>+'2001'!$X8</f>
        <v>0.73622545915136162</v>
      </c>
      <c r="G8" s="8">
        <f>+'2002'!$X8</f>
        <v>0.74548440065681443</v>
      </c>
      <c r="H8" s="8">
        <f>+'2003'!$X8</f>
        <v>0.74635278514588854</v>
      </c>
      <c r="I8" s="8">
        <f>+'2004'!$X8</f>
        <v>0.73591427583823021</v>
      </c>
      <c r="J8" s="8">
        <f>+'2005'!$X8</f>
        <v>0.74453905960755273</v>
      </c>
      <c r="K8" s="8">
        <f>+'2006'!$X8</f>
        <v>0.74195906432748537</v>
      </c>
      <c r="L8" s="8">
        <f>+'2007'!$X8</f>
        <v>0.73620752648885646</v>
      </c>
      <c r="M8" s="8">
        <f>+'2008'!$X8</f>
        <v>0.74406901509705248</v>
      </c>
      <c r="N8" s="8">
        <f>+'2009'!$X8</f>
        <v>0.74839331619537275</v>
      </c>
      <c r="O8" s="8">
        <f>+'2010'!$X8</f>
        <v>0.76162060301507539</v>
      </c>
      <c r="P8" s="8">
        <f>+'2011'!$X8</f>
        <v>0.75704887218045114</v>
      </c>
      <c r="Q8" s="8">
        <f>+'2012'!$X8</f>
        <v>0.73801452784503629</v>
      </c>
      <c r="R8" s="2">
        <f>+'2013'!$X8</f>
        <v>0.73642384105960268</v>
      </c>
      <c r="S8" s="2">
        <f>+'2014'!$M9</f>
        <v>0.77480916030534353</v>
      </c>
      <c r="T8" s="54">
        <f>'2015'!U9</f>
        <v>0.77777777777777779</v>
      </c>
    </row>
    <row r="9" spans="1:20" x14ac:dyDescent="0.25">
      <c r="A9" t="s">
        <v>16</v>
      </c>
      <c r="B9" s="8">
        <f>+'1997'!$X9</f>
        <v>0.67607223476297973</v>
      </c>
      <c r="C9" s="8">
        <f>+'1998'!$X9</f>
        <v>0.64994882292732858</v>
      </c>
      <c r="D9" s="8">
        <f>+'1999'!$X9</f>
        <v>0.63822843822843822</v>
      </c>
      <c r="E9" s="8">
        <f>+'2000'!$X9</f>
        <v>0.62183406113537121</v>
      </c>
      <c r="F9" s="8">
        <f>+'2001'!$X9</f>
        <v>0.62096436058700211</v>
      </c>
      <c r="G9" s="8">
        <f>+'2002'!$X9</f>
        <v>0.61310517529215358</v>
      </c>
      <c r="H9" s="8">
        <f>+'2003'!$X9</f>
        <v>0.5920818505338078</v>
      </c>
      <c r="I9" s="8">
        <f>+'2004'!$X9</f>
        <v>0.57114427860696515</v>
      </c>
      <c r="J9" s="8">
        <f>+'2005'!$X9</f>
        <v>0.537321063394683</v>
      </c>
      <c r="K9" s="8">
        <f>+'2006'!$X9</f>
        <v>0.51487290427257981</v>
      </c>
      <c r="L9" s="8">
        <f>+'2007'!$X9</f>
        <v>0.50769230769230766</v>
      </c>
      <c r="M9" s="8">
        <f>+'2008'!$X9</f>
        <v>0.52249134948096887</v>
      </c>
      <c r="N9" s="8">
        <f>+'2009'!$X9</f>
        <v>0.52991840435176796</v>
      </c>
      <c r="O9" s="8">
        <f>+'2010'!$X9</f>
        <v>0.53394495412844034</v>
      </c>
      <c r="P9" s="8">
        <f>+'2011'!$X9</f>
        <v>0.52393500219587175</v>
      </c>
      <c r="Q9" s="8">
        <f>+'2012'!$X9</f>
        <v>0.53625705601389495</v>
      </c>
      <c r="R9" s="2">
        <f>+'2013'!$X9</f>
        <v>0.5773286467486819</v>
      </c>
      <c r="S9" s="2">
        <f>+'2014'!$M10</f>
        <v>0.5901639344262295</v>
      </c>
      <c r="T9" s="54">
        <f>'2015'!U10</f>
        <v>0.60178748758689171</v>
      </c>
    </row>
    <row r="10" spans="1:20" x14ac:dyDescent="0.25">
      <c r="A10" t="s">
        <v>17</v>
      </c>
      <c r="B10" s="8">
        <f>+'1997'!$X10</f>
        <v>0.65885885885885886</v>
      </c>
      <c r="C10" s="8">
        <f>+'1998'!$X10</f>
        <v>0.61953435547984104</v>
      </c>
      <c r="D10" s="8">
        <f>+'1999'!$X10</f>
        <v>0.60021436227224012</v>
      </c>
      <c r="E10" s="8">
        <f>+'2000'!$X10</f>
        <v>0.57974683544303796</v>
      </c>
      <c r="F10" s="8">
        <f>+'2001'!$X10</f>
        <v>0.54977930358018634</v>
      </c>
      <c r="G10" s="8">
        <f>+'2002'!$X10</f>
        <v>0.55701548568747072</v>
      </c>
      <c r="H10" s="8">
        <f>+'2003'!$X10</f>
        <v>0.53453169347209084</v>
      </c>
      <c r="I10" s="8">
        <f>+'2004'!$X10</f>
        <v>0.56300910397700044</v>
      </c>
      <c r="J10" s="8">
        <f>+'2005'!$X10</f>
        <v>0.56837394331178515</v>
      </c>
      <c r="K10" s="8">
        <f>+'2006'!$X10</f>
        <v>0.57743153918791312</v>
      </c>
      <c r="L10" s="8">
        <f>+'2007'!$X10</f>
        <v>0.56980596308566023</v>
      </c>
      <c r="M10" s="8">
        <f>+'2008'!$X10</f>
        <v>0.58175955780746202</v>
      </c>
      <c r="N10" s="8">
        <f>+'2009'!$X10</f>
        <v>0.57502420135527588</v>
      </c>
      <c r="O10" s="8">
        <f>+'2010'!$X10</f>
        <v>0.56672597864768681</v>
      </c>
      <c r="P10" s="8">
        <f>+'2011'!$X10</f>
        <v>0.57743097238895558</v>
      </c>
      <c r="Q10" s="8">
        <f>+'2012'!$X10</f>
        <v>0.59194256082967689</v>
      </c>
      <c r="R10" s="2">
        <f>+'2013'!$X10</f>
        <v>0.59257797078562968</v>
      </c>
      <c r="S10" s="2">
        <f>+'2014'!$M12</f>
        <v>0.61655239960822728</v>
      </c>
      <c r="T10" s="54">
        <f>'2015'!U12</f>
        <v>0.61572052401746724</v>
      </c>
    </row>
    <row r="11" spans="1:20" x14ac:dyDescent="0.25">
      <c r="A11" t="s">
        <v>18</v>
      </c>
      <c r="B11" s="8"/>
      <c r="C11" s="8">
        <f>+'1998'!$X11</f>
        <v>0.85611510791366907</v>
      </c>
      <c r="D11" s="8">
        <f>+'1999'!$X11</f>
        <v>0.85942492012779548</v>
      </c>
      <c r="E11" s="8">
        <f>+'2000'!$X11</f>
        <v>0.76310679611650489</v>
      </c>
      <c r="F11" s="8">
        <f>+'2001'!$X11</f>
        <v>0.72206703910614523</v>
      </c>
      <c r="G11" s="8">
        <f>+'2002'!$X11</f>
        <v>0.71355498721227617</v>
      </c>
      <c r="H11" s="8">
        <f>+'2003'!$X11</f>
        <v>0.69366427171783152</v>
      </c>
      <c r="I11" s="8">
        <f>+'2004'!$X11</f>
        <v>0.69717904432930344</v>
      </c>
      <c r="J11" s="8">
        <f>+'2005'!$X11</f>
        <v>0.68317909635274909</v>
      </c>
      <c r="K11" s="8">
        <f>+'2006'!$X11</f>
        <v>0.69167097775478525</v>
      </c>
      <c r="L11" s="8">
        <f>+'2007'!$X11</f>
        <v>0.68604073522106312</v>
      </c>
      <c r="M11" s="8">
        <f>+'2008'!$X11</f>
        <v>0.68068833652007643</v>
      </c>
      <c r="N11" s="8">
        <f>+'2009'!$X11</f>
        <v>0.67133204633204635</v>
      </c>
      <c r="O11" s="8">
        <f>+'2010'!$X11</f>
        <v>0.64499036608863203</v>
      </c>
      <c r="P11" s="8">
        <f>+'2011'!$X11</f>
        <v>0.68753032508491019</v>
      </c>
      <c r="Q11" s="8">
        <f>+'2012'!$X11</f>
        <v>0.67443064182194612</v>
      </c>
      <c r="R11" s="2">
        <f>+'2013'!$X11</f>
        <v>0.68360655737704923</v>
      </c>
      <c r="S11" s="2">
        <f>+'2014'!$M13</f>
        <v>0.73031496062992129</v>
      </c>
      <c r="T11" s="54">
        <f>'2015'!U13</f>
        <v>0.76802973977695166</v>
      </c>
    </row>
    <row r="12" spans="1:20" x14ac:dyDescent="0.25">
      <c r="A12" t="s">
        <v>19</v>
      </c>
      <c r="B12" s="8">
        <f>+'1997'!$X12</f>
        <v>0.53902798232695137</v>
      </c>
      <c r="C12" s="8">
        <f>+'1998'!$X12</f>
        <v>0.54190919674039584</v>
      </c>
      <c r="D12" s="8">
        <f>+'1999'!$X12</f>
        <v>0.54898989898989903</v>
      </c>
      <c r="E12" s="8">
        <f>+'2000'!$X12</f>
        <v>0.56399437412095643</v>
      </c>
      <c r="F12" s="8">
        <f>+'2001'!$X12</f>
        <v>0.56758991318726748</v>
      </c>
      <c r="G12" s="8">
        <f>+'2002'!$X12</f>
        <v>0.56964420893262679</v>
      </c>
      <c r="H12" s="8">
        <f>+'2003'!$X12</f>
        <v>0.55698463737048942</v>
      </c>
      <c r="I12" s="8">
        <f>+'2004'!$X12</f>
        <v>0.52108544187752104</v>
      </c>
      <c r="J12" s="8">
        <f>+'2005'!$X12</f>
        <v>0.5251989389920424</v>
      </c>
      <c r="K12" s="8">
        <f>+'2006'!$X12</f>
        <v>0.50164473684210531</v>
      </c>
      <c r="L12" s="8">
        <f>+'2007'!$X12</f>
        <v>0.5015224010439322</v>
      </c>
      <c r="M12" s="8">
        <f>+'2008'!$X12</f>
        <v>0.48317631224764468</v>
      </c>
      <c r="N12" s="8">
        <f>+'2009'!$X12</f>
        <v>0.47555961626313387</v>
      </c>
      <c r="O12" s="8">
        <f>+'2010'!$X12</f>
        <v>0.49291784702549574</v>
      </c>
      <c r="P12" s="8">
        <f>+'2011'!$X12</f>
        <v>0.51444500760263556</v>
      </c>
      <c r="Q12" s="8">
        <f>+'2012'!$X12</f>
        <v>0.48989623156744949</v>
      </c>
      <c r="R12" s="2">
        <f>+'2013'!$X12</f>
        <v>0.52223634053367218</v>
      </c>
      <c r="S12" s="2">
        <f>+'2014'!$M14</f>
        <v>0.59315286624203822</v>
      </c>
      <c r="T12" s="54">
        <f>'2015'!U15</f>
        <v>0.61111111111111116</v>
      </c>
    </row>
    <row r="13" spans="1:20" x14ac:dyDescent="0.25">
      <c r="A13" t="s">
        <v>20</v>
      </c>
      <c r="B13" s="8">
        <f>+'1997'!$X13</f>
        <v>0.64310876265962136</v>
      </c>
      <c r="C13" s="8">
        <f>+'1998'!$X13</f>
        <v>0.62770070502615416</v>
      </c>
      <c r="D13" s="8">
        <f>+'1999'!$X13</f>
        <v>0.65608465608465605</v>
      </c>
      <c r="E13" s="8">
        <f>+'2000'!$X13</f>
        <v>0.64116022099447512</v>
      </c>
      <c r="F13" s="8">
        <f>+'2001'!$X13</f>
        <v>0.65231973169368362</v>
      </c>
      <c r="G13" s="8">
        <f>+'2002'!$X13</f>
        <v>0.62374627270262939</v>
      </c>
      <c r="H13" s="8">
        <f>+'2003'!$X13</f>
        <v>0.60632737276478677</v>
      </c>
      <c r="I13" s="8">
        <f>+'2004'!$X13</f>
        <v>0.58742632612966605</v>
      </c>
      <c r="J13" s="8">
        <f>+'2005'!$X13</f>
        <v>0.58408627222384146</v>
      </c>
      <c r="K13" s="8">
        <f>+'2006'!$X13</f>
        <v>0.56532356532356531</v>
      </c>
      <c r="L13" s="8">
        <f>+'2007'!$X13</f>
        <v>0.56149388280746937</v>
      </c>
      <c r="M13" s="8">
        <f>+'2008'!$X13</f>
        <v>0.57722772277227719</v>
      </c>
      <c r="N13" s="8">
        <f>+'2009'!$X13</f>
        <v>0.56639288158795342</v>
      </c>
      <c r="O13" s="8">
        <f>+'2010'!$X13</f>
        <v>0.56063332133861099</v>
      </c>
      <c r="P13" s="8">
        <f>+'2011'!$X13</f>
        <v>0.58375634517766495</v>
      </c>
      <c r="Q13" s="8">
        <f>+'2012'!$X13</f>
        <v>0.6113342257920571</v>
      </c>
      <c r="R13" s="2">
        <f>+'2013'!$X13</f>
        <v>0.66030711959050725</v>
      </c>
      <c r="S13" s="2">
        <f>+'2014'!$M15</f>
        <v>0.69200394866732473</v>
      </c>
      <c r="T13" s="54">
        <f>'2015'!U16</f>
        <v>0.70684210526315794</v>
      </c>
    </row>
    <row r="14" spans="1:20" x14ac:dyDescent="0.25">
      <c r="A14" t="s">
        <v>21</v>
      </c>
      <c r="B14" s="8">
        <f>+'1997'!$X14</f>
        <v>0.64644970414201186</v>
      </c>
      <c r="C14" s="8">
        <f>+'1998'!$X14</f>
        <v>0.62858750703432753</v>
      </c>
      <c r="D14" s="8">
        <f>+'1999'!$X14</f>
        <v>0.63913773796192608</v>
      </c>
      <c r="E14" s="8">
        <f>+'2000'!$X14</f>
        <v>0.61210418794688459</v>
      </c>
      <c r="F14" s="8">
        <f>+'2001'!$X14</f>
        <v>0.61421021726365232</v>
      </c>
      <c r="G14" s="8">
        <f>+'2002'!$X14</f>
        <v>0.62013662013662019</v>
      </c>
      <c r="H14" s="8">
        <f>+'2003'!$X14</f>
        <v>0.62086438152011925</v>
      </c>
      <c r="I14" s="8">
        <f>+'2004'!$X14</f>
        <v>0.61446540880503142</v>
      </c>
      <c r="J14" s="8">
        <f>+'2005'!$X14</f>
        <v>0.61937716262975784</v>
      </c>
      <c r="K14" s="8">
        <f>+'2006'!$X14</f>
        <v>0.60199667221297837</v>
      </c>
      <c r="L14" s="8">
        <f>+'2007'!$X14</f>
        <v>0.59667934970598413</v>
      </c>
      <c r="M14" s="8">
        <f>+'2008'!$X14</f>
        <v>0.58464285714285713</v>
      </c>
      <c r="N14" s="8">
        <f>+'2009'!$X14</f>
        <v>0.56729006233956725</v>
      </c>
      <c r="O14" s="8">
        <f>+'2010'!$X14</f>
        <v>0.55470737913486001</v>
      </c>
      <c r="P14" s="8">
        <f>+'2011'!$X14</f>
        <v>0.5834911018553578</v>
      </c>
      <c r="Q14" s="8">
        <f>+'2012'!$X14</f>
        <v>0.5926493108728943</v>
      </c>
      <c r="R14" s="2">
        <f>+'2013'!$X14</f>
        <v>0.59740785743215874</v>
      </c>
      <c r="S14" s="2">
        <f>+'2014'!$M16</f>
        <v>0.63575568435131524</v>
      </c>
      <c r="T14" s="54">
        <f>'2015'!U17</f>
        <v>0.6561743341404358</v>
      </c>
    </row>
    <row r="15" spans="1:20" x14ac:dyDescent="0.25">
      <c r="A15" t="s">
        <v>22</v>
      </c>
      <c r="B15" s="8">
        <f>+'1997'!$X15</f>
        <v>0.75316074653822995</v>
      </c>
      <c r="C15" s="8">
        <f>+'1998'!$X15</f>
        <v>0.71650717703349287</v>
      </c>
      <c r="D15" s="8">
        <f>+'1999'!$X15</f>
        <v>0.69833729216152018</v>
      </c>
      <c r="E15" s="8">
        <f>+'2000'!$X15</f>
        <v>0.66027874564459932</v>
      </c>
      <c r="F15" s="8">
        <f>+'2001'!$X15</f>
        <v>0.6734571599760335</v>
      </c>
      <c r="G15" s="8">
        <f>+'2002'!$X15</f>
        <v>0.66815642458100555</v>
      </c>
      <c r="H15" s="8">
        <f>+'2003'!$X15</f>
        <v>0.67198679141441942</v>
      </c>
      <c r="I15" s="8">
        <f>+'2004'!$X15</f>
        <v>0.65382467895030705</v>
      </c>
      <c r="J15" s="8">
        <f>+'2005'!$X15</f>
        <v>0.65363800360793745</v>
      </c>
      <c r="K15" s="8">
        <f>+'2006'!$X15</f>
        <v>0.65812499999999996</v>
      </c>
      <c r="L15" s="8">
        <f>+'2007'!$X15</f>
        <v>0.65828092243186587</v>
      </c>
      <c r="M15" s="8">
        <f>+'2008'!$X15</f>
        <v>0.63729346970889067</v>
      </c>
      <c r="N15" s="8">
        <f>+'2009'!$X15</f>
        <v>0.63747810858143605</v>
      </c>
      <c r="O15" s="8">
        <f>+'2010'!$X15</f>
        <v>0.65013286093888401</v>
      </c>
      <c r="P15" s="8">
        <f>+'2011'!$X15</f>
        <v>0.67772925764192138</v>
      </c>
      <c r="Q15" s="8">
        <f>+'2012'!$X15</f>
        <v>0.68265682656826565</v>
      </c>
      <c r="R15" s="2">
        <f>+'2013'!$X15</f>
        <v>0.72264875239923221</v>
      </c>
      <c r="S15" s="2">
        <f>+'2014'!$M17</f>
        <v>0.72239747634069396</v>
      </c>
      <c r="T15" s="54">
        <f>'2015'!U18</f>
        <v>0.746448087431694</v>
      </c>
    </row>
    <row r="16" spans="1:20" x14ac:dyDescent="0.25">
      <c r="A16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"/>
      <c r="S16" s="2">
        <f>+'2014'!$M3</f>
        <v>0.8</v>
      </c>
      <c r="T16" s="54">
        <f>'2015'!U3</f>
        <v>0.87096774193548387</v>
      </c>
    </row>
    <row r="17" spans="1:20" x14ac:dyDescent="0.25">
      <c r="A17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"/>
      <c r="S17" s="2">
        <f>+'2014'!$M11</f>
        <v>0.78125</v>
      </c>
      <c r="T17" s="54">
        <f>'2015'!U11</f>
        <v>0.7931034482758621</v>
      </c>
    </row>
    <row r="18" spans="1:20" x14ac:dyDescent="0.25">
      <c r="A18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"/>
      <c r="S18" s="2">
        <f>+'2014'!$M18</f>
        <v>0.70758319694489902</v>
      </c>
      <c r="T18" s="54">
        <f>'2015'!U19</f>
        <v>0.69106881405563692</v>
      </c>
    </row>
    <row r="19" spans="1:20" x14ac:dyDescent="0.25">
      <c r="A19" t="s">
        <v>33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"/>
      <c r="S19" s="2">
        <f>+'2014'!$M20</f>
        <v>0.99540229885057474</v>
      </c>
      <c r="T19" s="54">
        <f>'2015'!U21</f>
        <v>0.71136363636363631</v>
      </c>
    </row>
    <row r="20" spans="1:20" x14ac:dyDescent="0.25">
      <c r="A20" t="s">
        <v>31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"/>
      <c r="S20" s="2">
        <f>+'2014'!$M19</f>
        <v>0.72754491017964074</v>
      </c>
      <c r="T20" s="54">
        <f>'2015'!U20</f>
        <v>0.73255813953488369</v>
      </c>
    </row>
    <row r="21" spans="1:20" x14ac:dyDescent="0.25">
      <c r="A21" t="s">
        <v>55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"/>
      <c r="S21" s="2"/>
      <c r="T21" s="54">
        <f>'2015'!U14</f>
        <v>0.90909090909090906</v>
      </c>
    </row>
    <row r="22" spans="1:20" x14ac:dyDescent="0.25">
      <c r="A22" t="s">
        <v>23</v>
      </c>
      <c r="B22" s="8">
        <f>+'1997'!$X16</f>
        <v>0.70170077066170611</v>
      </c>
      <c r="C22" s="8">
        <f>+'1998'!$X16</f>
        <v>0.68786090487975127</v>
      </c>
      <c r="D22" s="8">
        <f>+'1999'!$X16</f>
        <v>0.68954704914470211</v>
      </c>
      <c r="E22" s="8">
        <f>+'2000'!$X16</f>
        <v>0.65532610310503636</v>
      </c>
      <c r="F22" s="8">
        <f>+'2001'!$X16</f>
        <v>0.67040565457897972</v>
      </c>
      <c r="G22" s="8">
        <f>+'2002'!$X16</f>
        <v>0.66846480367881145</v>
      </c>
      <c r="H22" s="8">
        <f>+'2003'!$X16</f>
        <v>0.65476875287620806</v>
      </c>
      <c r="I22" s="8">
        <f>+'2004'!$X16</f>
        <v>0.64904247660187186</v>
      </c>
      <c r="J22" s="8">
        <f>+'2005'!$X16</f>
        <v>0.64536359128430998</v>
      </c>
      <c r="K22" s="8">
        <f>+'2006'!$X16</f>
        <v>0.63702022286421789</v>
      </c>
      <c r="L22" s="8">
        <f>+'2007'!$X16</f>
        <v>0.63248646890065363</v>
      </c>
      <c r="M22" s="8">
        <f>+'2008'!$X16</f>
        <v>0.63271064120459741</v>
      </c>
      <c r="N22" s="8">
        <f>+'2009'!$X16</f>
        <v>0.62862697734704098</v>
      </c>
      <c r="O22" s="8">
        <f>+'2010'!$X16</f>
        <v>0.62863052149505094</v>
      </c>
      <c r="P22" s="8">
        <f>+'2011'!$X16</f>
        <v>0.64207922285576369</v>
      </c>
      <c r="Q22" s="8">
        <f>+'2012'!$X16</f>
        <v>0.64779795580283184</v>
      </c>
      <c r="R22" s="2">
        <f>+'2013'!$X16</f>
        <v>0.6654686933298164</v>
      </c>
      <c r="S22" s="2">
        <f>+'2014'!$T21</f>
        <v>0.69943067649028801</v>
      </c>
      <c r="T22" s="54">
        <f>'2015'!U22</f>
        <v>0.70296428571428571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5"/>
  <sheetViews>
    <sheetView topLeftCell="G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383</v>
      </c>
      <c r="E3">
        <v>10.82</v>
      </c>
      <c r="G3">
        <v>683</v>
      </c>
      <c r="I3">
        <v>19.29</v>
      </c>
      <c r="K3" s="1">
        <v>2455</v>
      </c>
      <c r="M3">
        <v>69.33</v>
      </c>
      <c r="O3">
        <v>20</v>
      </c>
      <c r="Q3">
        <v>0.56000000000000005</v>
      </c>
      <c r="S3" s="1">
        <v>3541</v>
      </c>
      <c r="T3" t="s">
        <v>10</v>
      </c>
      <c r="U3" s="1">
        <f>+S3-O3</f>
        <v>3521</v>
      </c>
      <c r="V3" s="3">
        <f>+C3/$U3</f>
        <v>0.10877591593297359</v>
      </c>
      <c r="W3" s="2">
        <f>+G3/$U3</f>
        <v>0.19397898324339677</v>
      </c>
      <c r="X3" s="2">
        <f>+K3/$U3</f>
        <v>0.69724510082362967</v>
      </c>
    </row>
    <row r="4" spans="1:24" x14ac:dyDescent="0.25">
      <c r="A4" t="s">
        <v>11</v>
      </c>
      <c r="C4" s="4">
        <v>289</v>
      </c>
      <c r="E4">
        <v>10.34</v>
      </c>
      <c r="G4">
        <v>392</v>
      </c>
      <c r="I4">
        <v>14.03</v>
      </c>
      <c r="K4" s="1">
        <v>1828</v>
      </c>
      <c r="M4">
        <v>65.400000000000006</v>
      </c>
      <c r="O4">
        <v>286</v>
      </c>
      <c r="Q4">
        <v>10.23</v>
      </c>
      <c r="S4" s="1">
        <v>2795</v>
      </c>
      <c r="T4" t="s">
        <v>11</v>
      </c>
      <c r="U4" s="1">
        <f t="shared" ref="U4:U16" si="0">+S4-O4</f>
        <v>2509</v>
      </c>
      <c r="V4" s="3">
        <f t="shared" ref="V4:V16" si="1">+C4/$U4</f>
        <v>0.11518533280191311</v>
      </c>
      <c r="W4" s="2">
        <f t="shared" ref="W4:W16" si="2">+G4/$U4</f>
        <v>0.1562375448385811</v>
      </c>
      <c r="X4" s="2">
        <f t="shared" ref="X4:X16" si="3">+K4/$U4</f>
        <v>0.72857712235950578</v>
      </c>
    </row>
    <row r="5" spans="1:24" x14ac:dyDescent="0.25">
      <c r="A5" t="s">
        <v>12</v>
      </c>
      <c r="C5" s="4">
        <v>440</v>
      </c>
      <c r="E5">
        <v>11.22</v>
      </c>
      <c r="G5">
        <v>776</v>
      </c>
      <c r="I5">
        <v>19.79</v>
      </c>
      <c r="K5" s="1">
        <v>2555</v>
      </c>
      <c r="M5">
        <v>65.150000000000006</v>
      </c>
      <c r="O5">
        <v>151</v>
      </c>
      <c r="Q5">
        <v>3.85</v>
      </c>
      <c r="S5" s="1">
        <v>3922</v>
      </c>
      <c r="T5" t="s">
        <v>12</v>
      </c>
      <c r="U5" s="1">
        <f t="shared" si="0"/>
        <v>3771</v>
      </c>
      <c r="V5" s="3">
        <f t="shared" si="1"/>
        <v>0.11667992574913816</v>
      </c>
      <c r="W5" s="2">
        <f t="shared" si="2"/>
        <v>0.20578095995757092</v>
      </c>
      <c r="X5" s="2">
        <f t="shared" si="3"/>
        <v>0.67753911429329094</v>
      </c>
    </row>
    <row r="6" spans="1:24" x14ac:dyDescent="0.25">
      <c r="A6" t="s">
        <v>13</v>
      </c>
      <c r="C6" s="4">
        <v>392</v>
      </c>
      <c r="E6">
        <v>10.29</v>
      </c>
      <c r="G6">
        <v>693</v>
      </c>
      <c r="I6">
        <v>18.18</v>
      </c>
      <c r="K6" s="1">
        <v>2481</v>
      </c>
      <c r="M6">
        <v>65.099999999999994</v>
      </c>
      <c r="O6">
        <v>245</v>
      </c>
      <c r="Q6">
        <v>6.43</v>
      </c>
      <c r="S6" s="1">
        <v>3811</v>
      </c>
      <c r="T6" t="s">
        <v>13</v>
      </c>
      <c r="U6" s="1">
        <f t="shared" si="0"/>
        <v>3566</v>
      </c>
      <c r="V6" s="3">
        <f t="shared" si="1"/>
        <v>0.10992708917554683</v>
      </c>
      <c r="W6" s="2">
        <f t="shared" si="2"/>
        <v>0.19433538979248458</v>
      </c>
      <c r="X6" s="2">
        <f t="shared" si="3"/>
        <v>0.69573752103196862</v>
      </c>
    </row>
    <row r="7" spans="1:24" x14ac:dyDescent="0.25">
      <c r="A7" t="s">
        <v>14</v>
      </c>
      <c r="C7" s="4">
        <v>154</v>
      </c>
      <c r="E7">
        <v>16.18</v>
      </c>
      <c r="G7">
        <v>127</v>
      </c>
      <c r="I7">
        <v>13.34</v>
      </c>
      <c r="K7" s="1">
        <v>605</v>
      </c>
      <c r="M7">
        <v>63.55</v>
      </c>
      <c r="O7">
        <v>66</v>
      </c>
      <c r="Q7">
        <v>6.93</v>
      </c>
      <c r="S7" s="1">
        <v>952</v>
      </c>
      <c r="T7" t="s">
        <v>14</v>
      </c>
      <c r="U7" s="1">
        <f t="shared" si="0"/>
        <v>886</v>
      </c>
      <c r="V7" s="3">
        <f t="shared" si="1"/>
        <v>0.17381489841986456</v>
      </c>
      <c r="W7" s="2">
        <f t="shared" si="2"/>
        <v>0.14334085778781039</v>
      </c>
      <c r="X7" s="2">
        <f t="shared" si="3"/>
        <v>0.68284424379232511</v>
      </c>
    </row>
    <row r="8" spans="1:24" x14ac:dyDescent="0.25">
      <c r="A8" t="s">
        <v>15</v>
      </c>
      <c r="C8" s="4">
        <v>322</v>
      </c>
      <c r="E8">
        <v>10.01</v>
      </c>
      <c r="G8">
        <v>443</v>
      </c>
      <c r="I8">
        <v>13.77</v>
      </c>
      <c r="K8" s="1">
        <v>2251</v>
      </c>
      <c r="M8">
        <v>69.95</v>
      </c>
      <c r="O8">
        <v>202</v>
      </c>
      <c r="Q8">
        <v>6.28</v>
      </c>
      <c r="S8" s="1">
        <v>3218</v>
      </c>
      <c r="T8" t="s">
        <v>15</v>
      </c>
      <c r="U8" s="1">
        <f t="shared" si="0"/>
        <v>3016</v>
      </c>
      <c r="V8" s="3">
        <f t="shared" si="1"/>
        <v>0.10676392572944297</v>
      </c>
      <c r="W8" s="2">
        <f t="shared" si="2"/>
        <v>0.14688328912466844</v>
      </c>
      <c r="X8" s="2">
        <f t="shared" si="3"/>
        <v>0.74635278514588854</v>
      </c>
    </row>
    <row r="9" spans="1:24" x14ac:dyDescent="0.25">
      <c r="A9" t="s">
        <v>16</v>
      </c>
      <c r="C9" s="4">
        <v>439</v>
      </c>
      <c r="E9">
        <v>18.84</v>
      </c>
      <c r="G9">
        <v>478</v>
      </c>
      <c r="I9">
        <v>20.52</v>
      </c>
      <c r="K9" s="1">
        <v>1331</v>
      </c>
      <c r="M9">
        <v>57.12</v>
      </c>
      <c r="O9">
        <v>82</v>
      </c>
      <c r="Q9">
        <v>3.52</v>
      </c>
      <c r="S9" s="1">
        <v>2330</v>
      </c>
      <c r="T9" t="s">
        <v>16</v>
      </c>
      <c r="U9" s="1">
        <f t="shared" si="0"/>
        <v>2248</v>
      </c>
      <c r="V9" s="3">
        <f t="shared" si="1"/>
        <v>0.19528469750889679</v>
      </c>
      <c r="W9" s="2">
        <f t="shared" si="2"/>
        <v>0.21263345195729538</v>
      </c>
      <c r="X9" s="2">
        <f t="shared" si="3"/>
        <v>0.5920818505338078</v>
      </c>
    </row>
    <row r="10" spans="1:24" x14ac:dyDescent="0.25">
      <c r="A10" t="s">
        <v>17</v>
      </c>
      <c r="C10" s="4">
        <v>360</v>
      </c>
      <c r="E10">
        <v>16.670000000000002</v>
      </c>
      <c r="G10">
        <v>624</v>
      </c>
      <c r="I10">
        <v>28.9</v>
      </c>
      <c r="K10" s="1">
        <v>1130</v>
      </c>
      <c r="M10">
        <v>52.34</v>
      </c>
      <c r="O10">
        <v>45</v>
      </c>
      <c r="Q10">
        <v>2.08</v>
      </c>
      <c r="S10" s="1">
        <v>2159</v>
      </c>
      <c r="T10" t="s">
        <v>17</v>
      </c>
      <c r="U10" s="1">
        <f t="shared" si="0"/>
        <v>2114</v>
      </c>
      <c r="V10" s="3">
        <f t="shared" si="1"/>
        <v>0.17029328287606432</v>
      </c>
      <c r="W10" s="2">
        <f t="shared" si="2"/>
        <v>0.29517502365184484</v>
      </c>
      <c r="X10" s="2">
        <f t="shared" si="3"/>
        <v>0.53453169347209084</v>
      </c>
    </row>
    <row r="11" spans="1:24" x14ac:dyDescent="0.25">
      <c r="A11" t="s">
        <v>18</v>
      </c>
      <c r="C11" s="4">
        <v>137</v>
      </c>
      <c r="E11">
        <v>8.65</v>
      </c>
      <c r="G11">
        <v>332</v>
      </c>
      <c r="I11">
        <v>20.96</v>
      </c>
      <c r="K11" s="1">
        <v>1062</v>
      </c>
      <c r="M11">
        <v>67.05</v>
      </c>
      <c r="O11">
        <v>53</v>
      </c>
      <c r="Q11">
        <v>3.35</v>
      </c>
      <c r="S11" s="1">
        <v>1584</v>
      </c>
      <c r="T11" t="s">
        <v>18</v>
      </c>
      <c r="U11" s="1">
        <f t="shared" si="0"/>
        <v>1531</v>
      </c>
      <c r="V11" s="3">
        <f t="shared" si="1"/>
        <v>8.948399738732854E-2</v>
      </c>
      <c r="W11" s="2">
        <f t="shared" si="2"/>
        <v>0.21685173089483997</v>
      </c>
      <c r="X11" s="2">
        <f t="shared" si="3"/>
        <v>0.69366427171783152</v>
      </c>
    </row>
    <row r="12" spans="1:24" x14ac:dyDescent="0.25">
      <c r="A12" t="s">
        <v>19</v>
      </c>
      <c r="C12" s="4">
        <v>664</v>
      </c>
      <c r="E12">
        <v>23.31</v>
      </c>
      <c r="G12">
        <v>576</v>
      </c>
      <c r="I12">
        <v>20.22</v>
      </c>
      <c r="K12" s="1">
        <v>1559</v>
      </c>
      <c r="M12">
        <v>54.72</v>
      </c>
      <c r="O12">
        <v>50</v>
      </c>
      <c r="Q12">
        <v>1.76</v>
      </c>
      <c r="S12" s="1">
        <v>2849</v>
      </c>
      <c r="T12" t="s">
        <v>19</v>
      </c>
      <c r="U12" s="1">
        <f t="shared" si="0"/>
        <v>2799</v>
      </c>
      <c r="V12" s="3">
        <f t="shared" si="1"/>
        <v>0.23722758127902824</v>
      </c>
      <c r="W12" s="2">
        <f t="shared" si="2"/>
        <v>0.20578778135048231</v>
      </c>
      <c r="X12" s="2">
        <f t="shared" si="3"/>
        <v>0.55698463737048942</v>
      </c>
    </row>
    <row r="13" spans="1:24" x14ac:dyDescent="0.25">
      <c r="A13" t="s">
        <v>20</v>
      </c>
      <c r="C13" s="4">
        <v>571</v>
      </c>
      <c r="E13">
        <v>15.07</v>
      </c>
      <c r="G13">
        <v>860</v>
      </c>
      <c r="I13">
        <v>22.7</v>
      </c>
      <c r="K13" s="1">
        <v>2204</v>
      </c>
      <c r="M13">
        <v>58.18</v>
      </c>
      <c r="O13">
        <v>153</v>
      </c>
      <c r="Q13">
        <v>4.04</v>
      </c>
      <c r="S13" s="1">
        <v>3788</v>
      </c>
      <c r="T13" t="s">
        <v>20</v>
      </c>
      <c r="U13" s="1">
        <f t="shared" si="0"/>
        <v>3635</v>
      </c>
      <c r="V13" s="3">
        <f t="shared" si="1"/>
        <v>0.15708390646492434</v>
      </c>
      <c r="W13" s="2">
        <f t="shared" si="2"/>
        <v>0.23658872077028886</v>
      </c>
      <c r="X13" s="2">
        <f t="shared" si="3"/>
        <v>0.60632737276478677</v>
      </c>
    </row>
    <row r="14" spans="1:24" x14ac:dyDescent="0.25">
      <c r="A14" t="s">
        <v>21</v>
      </c>
      <c r="C14" s="4">
        <v>624</v>
      </c>
      <c r="E14">
        <v>16.8</v>
      </c>
      <c r="G14">
        <v>648</v>
      </c>
      <c r="I14">
        <v>17.45</v>
      </c>
      <c r="K14" s="1">
        <v>2083</v>
      </c>
      <c r="M14">
        <v>56.09</v>
      </c>
      <c r="O14">
        <v>359</v>
      </c>
      <c r="Q14">
        <v>9.67</v>
      </c>
      <c r="S14" s="1">
        <v>3714</v>
      </c>
      <c r="T14" t="s">
        <v>21</v>
      </c>
      <c r="U14" s="1">
        <f t="shared" si="0"/>
        <v>3355</v>
      </c>
      <c r="V14" s="3">
        <f t="shared" si="1"/>
        <v>0.18599105812220568</v>
      </c>
      <c r="W14" s="2">
        <f t="shared" si="2"/>
        <v>0.1931445603576751</v>
      </c>
      <c r="X14" s="2">
        <f t="shared" si="3"/>
        <v>0.62086438152011925</v>
      </c>
    </row>
    <row r="15" spans="1:24" x14ac:dyDescent="0.25">
      <c r="A15" t="s">
        <v>22</v>
      </c>
      <c r="C15" s="5">
        <v>216</v>
      </c>
      <c r="E15">
        <v>11.39</v>
      </c>
      <c r="G15" s="1">
        <v>380</v>
      </c>
      <c r="I15">
        <v>20.03</v>
      </c>
      <c r="K15" s="1">
        <v>1221</v>
      </c>
      <c r="M15">
        <v>64.36</v>
      </c>
      <c r="O15" s="1">
        <v>80</v>
      </c>
      <c r="Q15">
        <v>4.22</v>
      </c>
      <c r="S15" s="1">
        <v>1897</v>
      </c>
      <c r="T15" t="s">
        <v>22</v>
      </c>
      <c r="U15" s="1">
        <f t="shared" si="0"/>
        <v>1817</v>
      </c>
      <c r="V15" s="3">
        <f t="shared" si="1"/>
        <v>0.11887727022564668</v>
      </c>
      <c r="W15" s="2">
        <f t="shared" si="2"/>
        <v>0.20913593835993396</v>
      </c>
      <c r="X15" s="2">
        <f t="shared" si="3"/>
        <v>0.67198679141441942</v>
      </c>
    </row>
    <row r="16" spans="1:24" x14ac:dyDescent="0.25">
      <c r="A16" t="s">
        <v>23</v>
      </c>
      <c r="C16" s="5">
        <v>4991</v>
      </c>
      <c r="E16">
        <v>13.65</v>
      </c>
      <c r="G16" s="1">
        <v>7012</v>
      </c>
      <c r="I16">
        <v>19.18</v>
      </c>
      <c r="K16" s="1">
        <v>22765</v>
      </c>
      <c r="M16">
        <v>62.27</v>
      </c>
      <c r="O16" s="1">
        <v>1792</v>
      </c>
      <c r="Q16">
        <v>4.9000000000000004</v>
      </c>
      <c r="S16" s="1">
        <v>36560</v>
      </c>
      <c r="T16" t="s">
        <v>23</v>
      </c>
      <c r="U16" s="1">
        <f t="shared" si="0"/>
        <v>34768</v>
      </c>
      <c r="V16" s="3">
        <f t="shared" si="1"/>
        <v>0.14355154164749195</v>
      </c>
      <c r="W16" s="2">
        <f t="shared" si="2"/>
        <v>0.20167970547630004</v>
      </c>
      <c r="X16" s="2">
        <f t="shared" si="3"/>
        <v>0.65476875287620806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33</v>
      </c>
      <c r="E22">
        <v>5.81</v>
      </c>
      <c r="G22">
        <v>243</v>
      </c>
      <c r="I22">
        <v>42.78</v>
      </c>
      <c r="K22">
        <v>285</v>
      </c>
      <c r="M22">
        <v>50.18</v>
      </c>
      <c r="O22">
        <v>7</v>
      </c>
      <c r="Q22">
        <v>1.23</v>
      </c>
      <c r="S22">
        <v>568</v>
      </c>
      <c r="T22" t="s">
        <v>10</v>
      </c>
      <c r="U22" s="1">
        <f>+S22-O22</f>
        <v>561</v>
      </c>
      <c r="V22" s="3">
        <f>+C22/$U22</f>
        <v>5.8823529411764705E-2</v>
      </c>
      <c r="W22" s="2">
        <f>+G22/$U22</f>
        <v>0.43315508021390375</v>
      </c>
      <c r="X22" s="2">
        <f>+K22/$U22</f>
        <v>0.50802139037433158</v>
      </c>
    </row>
    <row r="23" spans="1:24" x14ac:dyDescent="0.25">
      <c r="A23" t="s">
        <v>11</v>
      </c>
      <c r="C23" s="4">
        <v>21</v>
      </c>
      <c r="E23">
        <v>4.83</v>
      </c>
      <c r="G23">
        <v>112</v>
      </c>
      <c r="I23">
        <v>25.75</v>
      </c>
      <c r="K23">
        <v>270</v>
      </c>
      <c r="M23">
        <v>62.07</v>
      </c>
      <c r="O23">
        <v>32</v>
      </c>
      <c r="Q23">
        <v>7.36</v>
      </c>
      <c r="S23">
        <v>435</v>
      </c>
      <c r="T23" t="s">
        <v>11</v>
      </c>
      <c r="U23" s="1">
        <f t="shared" ref="U23:U35" si="4">+S23-O23</f>
        <v>403</v>
      </c>
      <c r="V23" s="3">
        <f t="shared" ref="V23:V35" si="5">+C23/$U23</f>
        <v>5.2109181141439205E-2</v>
      </c>
      <c r="W23" s="2">
        <f t="shared" ref="W23:W35" si="6">+G23/$U23</f>
        <v>0.27791563275434245</v>
      </c>
      <c r="X23" s="2">
        <f t="shared" ref="X23:X35" si="7">+K23/$U23</f>
        <v>0.66997518610421836</v>
      </c>
    </row>
    <row r="24" spans="1:24" x14ac:dyDescent="0.25">
      <c r="A24" t="s">
        <v>12</v>
      </c>
      <c r="C24" s="4">
        <v>42</v>
      </c>
      <c r="E24">
        <v>6.1</v>
      </c>
      <c r="G24">
        <v>280</v>
      </c>
      <c r="I24">
        <v>40.64</v>
      </c>
      <c r="K24">
        <v>349</v>
      </c>
      <c r="M24">
        <v>50.65</v>
      </c>
      <c r="O24">
        <v>18</v>
      </c>
      <c r="Q24">
        <v>2.61</v>
      </c>
      <c r="S24">
        <v>689</v>
      </c>
      <c r="T24" t="s">
        <v>12</v>
      </c>
      <c r="U24" s="1">
        <f t="shared" si="4"/>
        <v>671</v>
      </c>
      <c r="V24" s="3">
        <f t="shared" si="5"/>
        <v>6.259314456035768E-2</v>
      </c>
      <c r="W24" s="2">
        <f t="shared" si="6"/>
        <v>0.41728763040238448</v>
      </c>
      <c r="X24" s="2">
        <f t="shared" si="7"/>
        <v>0.52011922503725783</v>
      </c>
    </row>
    <row r="25" spans="1:24" x14ac:dyDescent="0.25">
      <c r="A25" t="s">
        <v>13</v>
      </c>
      <c r="C25" s="4">
        <v>43</v>
      </c>
      <c r="E25">
        <v>6.23</v>
      </c>
      <c r="G25">
        <v>240</v>
      </c>
      <c r="I25">
        <v>34.78</v>
      </c>
      <c r="K25">
        <v>394</v>
      </c>
      <c r="M25">
        <v>57.1</v>
      </c>
      <c r="O25">
        <v>13</v>
      </c>
      <c r="Q25">
        <v>1.88</v>
      </c>
      <c r="S25">
        <v>690</v>
      </c>
      <c r="T25" t="s">
        <v>13</v>
      </c>
      <c r="U25" s="1">
        <f t="shared" si="4"/>
        <v>677</v>
      </c>
      <c r="V25" s="3">
        <f t="shared" si="5"/>
        <v>6.3515509601181686E-2</v>
      </c>
      <c r="W25" s="2">
        <f t="shared" si="6"/>
        <v>0.35450516986706054</v>
      </c>
      <c r="X25" s="2">
        <f t="shared" si="7"/>
        <v>0.58197932053175772</v>
      </c>
    </row>
    <row r="26" spans="1:24" x14ac:dyDescent="0.25">
      <c r="A26" t="s">
        <v>14</v>
      </c>
      <c r="C26" s="4">
        <v>27</v>
      </c>
      <c r="E26">
        <v>15.25</v>
      </c>
      <c r="G26">
        <v>34</v>
      </c>
      <c r="I26">
        <v>19.21</v>
      </c>
      <c r="K26">
        <v>113</v>
      </c>
      <c r="M26">
        <v>63.84</v>
      </c>
      <c r="O26">
        <v>3</v>
      </c>
      <c r="Q26">
        <v>1.69</v>
      </c>
      <c r="S26">
        <v>177</v>
      </c>
      <c r="T26" t="s">
        <v>14</v>
      </c>
      <c r="U26" s="1">
        <f t="shared" si="4"/>
        <v>174</v>
      </c>
      <c r="V26" s="3">
        <f t="shared" si="5"/>
        <v>0.15517241379310345</v>
      </c>
      <c r="W26" s="2">
        <f t="shared" si="6"/>
        <v>0.19540229885057472</v>
      </c>
      <c r="X26" s="2">
        <f t="shared" si="7"/>
        <v>0.64942528735632188</v>
      </c>
    </row>
    <row r="27" spans="1:24" x14ac:dyDescent="0.25">
      <c r="A27" t="s">
        <v>15</v>
      </c>
      <c r="C27" s="4">
        <v>39</v>
      </c>
      <c r="E27">
        <v>10.4</v>
      </c>
      <c r="G27">
        <v>66</v>
      </c>
      <c r="I27">
        <v>17.600000000000001</v>
      </c>
      <c r="K27">
        <v>262</v>
      </c>
      <c r="M27">
        <v>69.87</v>
      </c>
      <c r="O27">
        <v>8</v>
      </c>
      <c r="Q27">
        <v>2.13</v>
      </c>
      <c r="S27">
        <v>375</v>
      </c>
      <c r="T27" t="s">
        <v>15</v>
      </c>
      <c r="U27" s="1">
        <f t="shared" si="4"/>
        <v>367</v>
      </c>
      <c r="V27" s="3">
        <f t="shared" si="5"/>
        <v>0.10626702997275204</v>
      </c>
      <c r="W27" s="2">
        <f t="shared" si="6"/>
        <v>0.17983651226158037</v>
      </c>
      <c r="X27" s="2">
        <f t="shared" si="7"/>
        <v>0.71389645776566757</v>
      </c>
    </row>
    <row r="28" spans="1:24" x14ac:dyDescent="0.25">
      <c r="A28" t="s">
        <v>16</v>
      </c>
      <c r="C28" s="4">
        <v>62</v>
      </c>
      <c r="E28">
        <v>17.170000000000002</v>
      </c>
      <c r="G28">
        <v>66</v>
      </c>
      <c r="I28">
        <v>18.28</v>
      </c>
      <c r="K28">
        <v>233</v>
      </c>
      <c r="M28">
        <v>64.540000000000006</v>
      </c>
      <c r="O28">
        <v>0</v>
      </c>
      <c r="Q28">
        <v>0</v>
      </c>
      <c r="S28">
        <v>361</v>
      </c>
      <c r="T28" t="s">
        <v>16</v>
      </c>
      <c r="U28" s="1">
        <f t="shared" si="4"/>
        <v>361</v>
      </c>
      <c r="V28" s="3">
        <f t="shared" si="5"/>
        <v>0.17174515235457063</v>
      </c>
      <c r="W28" s="2">
        <f t="shared" si="6"/>
        <v>0.18282548476454294</v>
      </c>
      <c r="X28" s="2">
        <f t="shared" si="7"/>
        <v>0.64542936288088648</v>
      </c>
    </row>
    <row r="29" spans="1:24" x14ac:dyDescent="0.25">
      <c r="A29" t="s">
        <v>17</v>
      </c>
      <c r="C29" s="4">
        <v>57</v>
      </c>
      <c r="E29">
        <v>11.09</v>
      </c>
      <c r="G29">
        <v>201</v>
      </c>
      <c r="I29">
        <v>39.11</v>
      </c>
      <c r="K29">
        <v>248</v>
      </c>
      <c r="M29">
        <v>48.25</v>
      </c>
      <c r="O29">
        <v>8</v>
      </c>
      <c r="Q29">
        <v>1.56</v>
      </c>
      <c r="S29">
        <v>514</v>
      </c>
      <c r="T29" t="s">
        <v>17</v>
      </c>
      <c r="U29" s="1">
        <f t="shared" si="4"/>
        <v>506</v>
      </c>
      <c r="V29" s="3">
        <f t="shared" si="5"/>
        <v>0.11264822134387352</v>
      </c>
      <c r="W29" s="2">
        <f t="shared" si="6"/>
        <v>0.39723320158102765</v>
      </c>
      <c r="X29" s="2">
        <f t="shared" si="7"/>
        <v>0.49011857707509882</v>
      </c>
    </row>
    <row r="30" spans="1:24" x14ac:dyDescent="0.25">
      <c r="A30" t="s">
        <v>18</v>
      </c>
      <c r="C30" s="4">
        <v>24</v>
      </c>
      <c r="E30">
        <v>4.43</v>
      </c>
      <c r="G30">
        <v>158</v>
      </c>
      <c r="I30">
        <v>29.15</v>
      </c>
      <c r="K30">
        <v>332</v>
      </c>
      <c r="M30">
        <v>61.25</v>
      </c>
      <c r="O30">
        <v>28</v>
      </c>
      <c r="Q30">
        <v>5.17</v>
      </c>
      <c r="S30">
        <v>542</v>
      </c>
      <c r="T30" t="s">
        <v>18</v>
      </c>
      <c r="U30" s="1">
        <f t="shared" si="4"/>
        <v>514</v>
      </c>
      <c r="V30" s="3">
        <f t="shared" si="5"/>
        <v>4.6692607003891051E-2</v>
      </c>
      <c r="W30" s="2">
        <f t="shared" si="6"/>
        <v>0.30739299610894943</v>
      </c>
      <c r="X30" s="2">
        <f t="shared" si="7"/>
        <v>0.64591439688715957</v>
      </c>
    </row>
    <row r="31" spans="1:24" x14ac:dyDescent="0.25">
      <c r="A31" t="s">
        <v>19</v>
      </c>
      <c r="C31" s="4">
        <v>101</v>
      </c>
      <c r="E31">
        <v>17.47</v>
      </c>
      <c r="G31">
        <v>185</v>
      </c>
      <c r="I31">
        <v>32.01</v>
      </c>
      <c r="K31">
        <v>290</v>
      </c>
      <c r="M31">
        <v>50.17</v>
      </c>
      <c r="O31">
        <v>2</v>
      </c>
      <c r="Q31">
        <v>0.35</v>
      </c>
      <c r="S31">
        <v>578</v>
      </c>
      <c r="T31" t="s">
        <v>19</v>
      </c>
      <c r="U31" s="1">
        <f t="shared" si="4"/>
        <v>576</v>
      </c>
      <c r="V31" s="3">
        <f t="shared" si="5"/>
        <v>0.17534722222222221</v>
      </c>
      <c r="W31" s="2">
        <f t="shared" si="6"/>
        <v>0.32118055555555558</v>
      </c>
      <c r="X31" s="2">
        <f t="shared" si="7"/>
        <v>0.50347222222222221</v>
      </c>
    </row>
    <row r="32" spans="1:24" x14ac:dyDescent="0.25">
      <c r="A32" t="s">
        <v>20</v>
      </c>
      <c r="C32" s="4">
        <v>70</v>
      </c>
      <c r="E32">
        <v>10.89</v>
      </c>
      <c r="G32">
        <v>162</v>
      </c>
      <c r="I32">
        <v>25.19</v>
      </c>
      <c r="K32">
        <v>404</v>
      </c>
      <c r="M32">
        <v>62.83</v>
      </c>
      <c r="O32">
        <v>7</v>
      </c>
      <c r="Q32">
        <v>1.0900000000000001</v>
      </c>
      <c r="S32">
        <v>643</v>
      </c>
      <c r="T32" t="s">
        <v>20</v>
      </c>
      <c r="U32" s="1">
        <f t="shared" si="4"/>
        <v>636</v>
      </c>
      <c r="V32" s="3">
        <f t="shared" si="5"/>
        <v>0.11006289308176101</v>
      </c>
      <c r="W32" s="2">
        <f t="shared" si="6"/>
        <v>0.25471698113207547</v>
      </c>
      <c r="X32" s="2">
        <f t="shared" si="7"/>
        <v>0.63522012578616349</v>
      </c>
    </row>
    <row r="33" spans="1:24" x14ac:dyDescent="0.25">
      <c r="A33" t="s">
        <v>21</v>
      </c>
      <c r="C33" s="4">
        <v>60</v>
      </c>
      <c r="E33">
        <v>9.9</v>
      </c>
      <c r="G33">
        <v>178</v>
      </c>
      <c r="I33">
        <v>29.37</v>
      </c>
      <c r="K33">
        <v>334</v>
      </c>
      <c r="M33">
        <v>55.12</v>
      </c>
      <c r="O33">
        <v>34</v>
      </c>
      <c r="Q33">
        <v>5.61</v>
      </c>
      <c r="S33">
        <v>606</v>
      </c>
      <c r="T33" t="s">
        <v>21</v>
      </c>
      <c r="U33" s="1">
        <f t="shared" si="4"/>
        <v>572</v>
      </c>
      <c r="V33" s="3">
        <f t="shared" si="5"/>
        <v>0.1048951048951049</v>
      </c>
      <c r="W33" s="2">
        <f t="shared" si="6"/>
        <v>0.3111888111888112</v>
      </c>
      <c r="X33" s="2">
        <f t="shared" si="7"/>
        <v>0.58391608391608396</v>
      </c>
    </row>
    <row r="34" spans="1:24" x14ac:dyDescent="0.25">
      <c r="A34" t="s">
        <v>22</v>
      </c>
      <c r="C34" s="4">
        <v>19</v>
      </c>
      <c r="E34">
        <v>5.29</v>
      </c>
      <c r="G34">
        <v>139</v>
      </c>
      <c r="I34">
        <v>38.72</v>
      </c>
      <c r="K34">
        <v>200</v>
      </c>
      <c r="M34">
        <v>55.71</v>
      </c>
      <c r="O34">
        <v>1</v>
      </c>
      <c r="Q34">
        <v>0.28000000000000003</v>
      </c>
      <c r="S34">
        <v>359</v>
      </c>
      <c r="T34" t="s">
        <v>22</v>
      </c>
      <c r="U34" s="1">
        <f t="shared" si="4"/>
        <v>358</v>
      </c>
      <c r="V34" s="3">
        <f t="shared" si="5"/>
        <v>5.3072625698324022E-2</v>
      </c>
      <c r="W34" s="2">
        <f t="shared" si="6"/>
        <v>0.38826815642458101</v>
      </c>
      <c r="X34" s="2">
        <f t="shared" si="7"/>
        <v>0.55865921787709494</v>
      </c>
    </row>
    <row r="35" spans="1:24" x14ac:dyDescent="0.25">
      <c r="A35" t="s">
        <v>23</v>
      </c>
      <c r="C35" s="4">
        <v>598</v>
      </c>
      <c r="E35">
        <v>9.15</v>
      </c>
      <c r="G35" s="1">
        <v>2064</v>
      </c>
      <c r="I35">
        <v>31.57</v>
      </c>
      <c r="K35" s="1">
        <v>3714</v>
      </c>
      <c r="M35">
        <v>56.82</v>
      </c>
      <c r="O35">
        <v>161</v>
      </c>
      <c r="Q35">
        <v>2.46</v>
      </c>
      <c r="S35" s="1">
        <v>6537</v>
      </c>
      <c r="T35" t="s">
        <v>23</v>
      </c>
      <c r="U35" s="1">
        <f t="shared" si="4"/>
        <v>6376</v>
      </c>
      <c r="V35" s="3">
        <f t="shared" si="5"/>
        <v>9.3789209535759102E-2</v>
      </c>
      <c r="W35" s="2">
        <f t="shared" si="6"/>
        <v>0.32371392722710163</v>
      </c>
      <c r="X35" s="2">
        <f t="shared" si="7"/>
        <v>0.58249686323713923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topLeftCell="H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377</v>
      </c>
      <c r="E3">
        <v>10.47</v>
      </c>
      <c r="G3">
        <v>749</v>
      </c>
      <c r="I3">
        <v>20.81</v>
      </c>
      <c r="K3" s="1">
        <v>2431</v>
      </c>
      <c r="M3">
        <v>67.53</v>
      </c>
      <c r="O3">
        <v>43</v>
      </c>
      <c r="Q3">
        <v>1.19</v>
      </c>
      <c r="S3" s="1">
        <v>3600</v>
      </c>
      <c r="T3" t="s">
        <v>10</v>
      </c>
      <c r="U3" s="1">
        <f>+S3-O3</f>
        <v>3557</v>
      </c>
      <c r="V3" s="3">
        <f>+C3/$U3</f>
        <v>0.10598819229687939</v>
      </c>
      <c r="W3" s="2">
        <f>+G3/$U3</f>
        <v>0.21057070565082936</v>
      </c>
      <c r="X3" s="2">
        <f>+K3/$U3</f>
        <v>0.68344110205229125</v>
      </c>
    </row>
    <row r="4" spans="1:24" x14ac:dyDescent="0.25">
      <c r="A4" t="s">
        <v>11</v>
      </c>
      <c r="C4" s="4">
        <v>302</v>
      </c>
      <c r="E4">
        <v>10.44</v>
      </c>
      <c r="G4">
        <v>439</v>
      </c>
      <c r="I4">
        <v>15.17</v>
      </c>
      <c r="K4" s="1">
        <v>1910</v>
      </c>
      <c r="M4">
        <v>66.02</v>
      </c>
      <c r="O4">
        <v>242</v>
      </c>
      <c r="Q4">
        <v>8.3699999999999992</v>
      </c>
      <c r="S4" s="1">
        <v>2893</v>
      </c>
      <c r="T4" t="s">
        <v>11</v>
      </c>
      <c r="U4" s="1">
        <f t="shared" ref="U4:U16" si="0">+S4-O4</f>
        <v>2651</v>
      </c>
      <c r="V4" s="3">
        <f t="shared" ref="V4:V16" si="1">+C4/$U4</f>
        <v>0.11391927574500188</v>
      </c>
      <c r="W4" s="2">
        <f t="shared" ref="W4:W16" si="2">+G4/$U4</f>
        <v>0.16559788758958882</v>
      </c>
      <c r="X4" s="2">
        <f t="shared" ref="X4:X16" si="3">+K4/$U4</f>
        <v>0.72048283666540924</v>
      </c>
    </row>
    <row r="5" spans="1:24" x14ac:dyDescent="0.25">
      <c r="A5" t="s">
        <v>12</v>
      </c>
      <c r="C5" s="4">
        <v>392</v>
      </c>
      <c r="E5">
        <v>10.55</v>
      </c>
      <c r="G5">
        <v>727</v>
      </c>
      <c r="I5">
        <v>19.57</v>
      </c>
      <c r="K5" s="1">
        <v>2479</v>
      </c>
      <c r="M5">
        <v>66.75</v>
      </c>
      <c r="O5">
        <v>116</v>
      </c>
      <c r="Q5">
        <v>3.12</v>
      </c>
      <c r="S5" s="1">
        <v>3714</v>
      </c>
      <c r="T5" t="s">
        <v>12</v>
      </c>
      <c r="U5" s="1">
        <f t="shared" si="0"/>
        <v>3598</v>
      </c>
      <c r="V5" s="3">
        <f t="shared" si="1"/>
        <v>0.10894941634241245</v>
      </c>
      <c r="W5" s="2">
        <f t="shared" si="2"/>
        <v>0.20205669816564759</v>
      </c>
      <c r="X5" s="2">
        <f t="shared" si="3"/>
        <v>0.68899388549193996</v>
      </c>
    </row>
    <row r="6" spans="1:24" x14ac:dyDescent="0.25">
      <c r="A6" t="s">
        <v>13</v>
      </c>
      <c r="C6" s="4">
        <v>444</v>
      </c>
      <c r="E6">
        <v>10.54</v>
      </c>
      <c r="G6">
        <v>761</v>
      </c>
      <c r="I6">
        <v>18.059999999999999</v>
      </c>
      <c r="K6" s="1">
        <v>2801</v>
      </c>
      <c r="M6">
        <v>66.47</v>
      </c>
      <c r="O6">
        <v>208</v>
      </c>
      <c r="Q6">
        <v>4.9400000000000004</v>
      </c>
      <c r="S6" s="1">
        <v>4214</v>
      </c>
      <c r="T6" t="s">
        <v>13</v>
      </c>
      <c r="U6" s="1">
        <f t="shared" si="0"/>
        <v>4006</v>
      </c>
      <c r="V6" s="3">
        <f t="shared" si="1"/>
        <v>0.1108337493759361</v>
      </c>
      <c r="W6" s="2">
        <f t="shared" si="2"/>
        <v>0.18996505242136794</v>
      </c>
      <c r="X6" s="2">
        <f t="shared" si="3"/>
        <v>0.69920119820269599</v>
      </c>
    </row>
    <row r="7" spans="1:24" x14ac:dyDescent="0.25">
      <c r="A7" t="s">
        <v>14</v>
      </c>
      <c r="C7" s="4">
        <v>154</v>
      </c>
      <c r="E7">
        <v>16.079999999999998</v>
      </c>
      <c r="G7">
        <v>156</v>
      </c>
      <c r="I7">
        <v>16.28</v>
      </c>
      <c r="K7" s="1">
        <v>615</v>
      </c>
      <c r="M7">
        <v>64.2</v>
      </c>
      <c r="O7">
        <v>33</v>
      </c>
      <c r="Q7">
        <v>3.44</v>
      </c>
      <c r="S7" s="1">
        <v>958</v>
      </c>
      <c r="T7" t="s">
        <v>14</v>
      </c>
      <c r="U7" s="1">
        <f t="shared" si="0"/>
        <v>925</v>
      </c>
      <c r="V7" s="3">
        <f t="shared" si="1"/>
        <v>0.16648648648648648</v>
      </c>
      <c r="W7" s="2">
        <f t="shared" si="2"/>
        <v>0.16864864864864865</v>
      </c>
      <c r="X7" s="2">
        <f t="shared" si="3"/>
        <v>0.66486486486486485</v>
      </c>
    </row>
    <row r="8" spans="1:24" x14ac:dyDescent="0.25">
      <c r="A8" t="s">
        <v>15</v>
      </c>
      <c r="C8" s="4">
        <v>290</v>
      </c>
      <c r="E8">
        <v>9.6199999999999992</v>
      </c>
      <c r="G8">
        <v>474</v>
      </c>
      <c r="I8">
        <v>15.72</v>
      </c>
      <c r="K8" s="1">
        <v>2129</v>
      </c>
      <c r="M8">
        <v>70.59</v>
      </c>
      <c r="O8">
        <v>123</v>
      </c>
      <c r="Q8">
        <v>4.08</v>
      </c>
      <c r="S8" s="1">
        <v>3016</v>
      </c>
      <c r="T8" t="s">
        <v>15</v>
      </c>
      <c r="U8" s="1">
        <f t="shared" si="0"/>
        <v>2893</v>
      </c>
      <c r="V8" s="3">
        <f t="shared" si="1"/>
        <v>0.10024196335983408</v>
      </c>
      <c r="W8" s="2">
        <f t="shared" si="2"/>
        <v>0.16384376080193572</v>
      </c>
      <c r="X8" s="2">
        <f t="shared" si="3"/>
        <v>0.73591427583823021</v>
      </c>
    </row>
    <row r="9" spans="1:24" x14ac:dyDescent="0.25">
      <c r="A9" t="s">
        <v>16</v>
      </c>
      <c r="C9" s="4">
        <v>396</v>
      </c>
      <c r="E9">
        <v>18.86</v>
      </c>
      <c r="G9">
        <v>466</v>
      </c>
      <c r="I9">
        <v>22.19</v>
      </c>
      <c r="K9" s="1">
        <v>1148</v>
      </c>
      <c r="M9">
        <v>54.67</v>
      </c>
      <c r="O9">
        <v>90</v>
      </c>
      <c r="Q9">
        <v>4.29</v>
      </c>
      <c r="S9" s="1">
        <v>2100</v>
      </c>
      <c r="T9" t="s">
        <v>16</v>
      </c>
      <c r="U9" s="1">
        <f t="shared" si="0"/>
        <v>2010</v>
      </c>
      <c r="V9" s="3">
        <f t="shared" si="1"/>
        <v>0.19701492537313434</v>
      </c>
      <c r="W9" s="2">
        <f t="shared" si="2"/>
        <v>0.23184079601990049</v>
      </c>
      <c r="X9" s="2">
        <f t="shared" si="3"/>
        <v>0.57114427860696515</v>
      </c>
    </row>
    <row r="10" spans="1:24" x14ac:dyDescent="0.25">
      <c r="A10" t="s">
        <v>17</v>
      </c>
      <c r="C10" s="4">
        <v>318</v>
      </c>
      <c r="E10">
        <v>15.04</v>
      </c>
      <c r="G10">
        <v>594</v>
      </c>
      <c r="I10">
        <v>28.1</v>
      </c>
      <c r="K10" s="1">
        <v>1175</v>
      </c>
      <c r="M10">
        <v>55.58</v>
      </c>
      <c r="O10">
        <v>27</v>
      </c>
      <c r="Q10">
        <v>1.28</v>
      </c>
      <c r="S10" s="1">
        <v>2114</v>
      </c>
      <c r="T10" t="s">
        <v>17</v>
      </c>
      <c r="U10" s="1">
        <f t="shared" si="0"/>
        <v>2087</v>
      </c>
      <c r="V10" s="3">
        <f t="shared" si="1"/>
        <v>0.15237182558696694</v>
      </c>
      <c r="W10" s="2">
        <f t="shared" si="2"/>
        <v>0.28461907043603257</v>
      </c>
      <c r="X10" s="2">
        <f t="shared" si="3"/>
        <v>0.56300910397700044</v>
      </c>
    </row>
    <row r="11" spans="1:24" x14ac:dyDescent="0.25">
      <c r="A11" t="s">
        <v>18</v>
      </c>
      <c r="C11" s="4">
        <v>156</v>
      </c>
      <c r="E11">
        <v>8.74</v>
      </c>
      <c r="G11">
        <v>370</v>
      </c>
      <c r="I11">
        <v>20.74</v>
      </c>
      <c r="K11" s="1">
        <v>1211</v>
      </c>
      <c r="M11">
        <v>67.88</v>
      </c>
      <c r="O11">
        <v>47</v>
      </c>
      <c r="Q11">
        <v>2.63</v>
      </c>
      <c r="S11" s="1">
        <v>1784</v>
      </c>
      <c r="T11" t="s">
        <v>18</v>
      </c>
      <c r="U11" s="1">
        <f t="shared" si="0"/>
        <v>1737</v>
      </c>
      <c r="V11" s="3">
        <f t="shared" si="1"/>
        <v>8.9810017271157172E-2</v>
      </c>
      <c r="W11" s="2">
        <f t="shared" si="2"/>
        <v>0.21301093839953944</v>
      </c>
      <c r="X11" s="2">
        <f t="shared" si="3"/>
        <v>0.69717904432930344</v>
      </c>
    </row>
    <row r="12" spans="1:24" x14ac:dyDescent="0.25">
      <c r="A12" t="s">
        <v>19</v>
      </c>
      <c r="C12" s="4">
        <v>664</v>
      </c>
      <c r="E12">
        <v>23.88</v>
      </c>
      <c r="G12">
        <v>642</v>
      </c>
      <c r="I12">
        <v>23.09</v>
      </c>
      <c r="K12" s="1">
        <v>1421</v>
      </c>
      <c r="M12">
        <v>51.1</v>
      </c>
      <c r="O12">
        <v>54</v>
      </c>
      <c r="Q12">
        <v>1.94</v>
      </c>
      <c r="S12" s="1">
        <v>2781</v>
      </c>
      <c r="T12" t="s">
        <v>19</v>
      </c>
      <c r="U12" s="1">
        <f t="shared" si="0"/>
        <v>2727</v>
      </c>
      <c r="V12" s="3">
        <f t="shared" si="1"/>
        <v>0.2434910157682435</v>
      </c>
      <c r="W12" s="2">
        <f t="shared" si="2"/>
        <v>0.23542354235423543</v>
      </c>
      <c r="X12" s="2">
        <f t="shared" si="3"/>
        <v>0.52108544187752104</v>
      </c>
    </row>
    <row r="13" spans="1:24" x14ac:dyDescent="0.25">
      <c r="A13" t="s">
        <v>20</v>
      </c>
      <c r="C13" s="4">
        <v>520</v>
      </c>
      <c r="E13">
        <v>14.01</v>
      </c>
      <c r="G13">
        <v>950</v>
      </c>
      <c r="I13">
        <v>25.59</v>
      </c>
      <c r="K13" s="1">
        <v>2093</v>
      </c>
      <c r="M13">
        <v>56.38</v>
      </c>
      <c r="O13">
        <v>149</v>
      </c>
      <c r="Q13">
        <v>4.01</v>
      </c>
      <c r="S13" s="1">
        <v>3712</v>
      </c>
      <c r="T13" t="s">
        <v>20</v>
      </c>
      <c r="U13" s="1">
        <f t="shared" si="0"/>
        <v>3563</v>
      </c>
      <c r="V13" s="3">
        <f t="shared" si="1"/>
        <v>0.14594442885209094</v>
      </c>
      <c r="W13" s="2">
        <f t="shared" si="2"/>
        <v>0.26662924501824303</v>
      </c>
      <c r="X13" s="2">
        <f t="shared" si="3"/>
        <v>0.58742632612966605</v>
      </c>
    </row>
    <row r="14" spans="1:24" x14ac:dyDescent="0.25">
      <c r="A14" t="s">
        <v>21</v>
      </c>
      <c r="C14" s="4">
        <v>568</v>
      </c>
      <c r="E14">
        <v>16.27</v>
      </c>
      <c r="G14">
        <v>658</v>
      </c>
      <c r="I14">
        <v>18.84</v>
      </c>
      <c r="K14" s="1">
        <v>1954</v>
      </c>
      <c r="M14">
        <v>55.96</v>
      </c>
      <c r="O14">
        <v>312</v>
      </c>
      <c r="Q14">
        <v>8.93</v>
      </c>
      <c r="S14" s="1">
        <v>3492</v>
      </c>
      <c r="T14" t="s">
        <v>21</v>
      </c>
      <c r="U14" s="1">
        <f t="shared" si="0"/>
        <v>3180</v>
      </c>
      <c r="V14" s="3">
        <f t="shared" si="1"/>
        <v>0.17861635220125785</v>
      </c>
      <c r="W14" s="2">
        <f t="shared" si="2"/>
        <v>0.2069182389937107</v>
      </c>
      <c r="X14" s="2">
        <f t="shared" si="3"/>
        <v>0.61446540880503142</v>
      </c>
    </row>
    <row r="15" spans="1:24" x14ac:dyDescent="0.25">
      <c r="A15" t="s">
        <v>22</v>
      </c>
      <c r="C15" s="5">
        <v>191</v>
      </c>
      <c r="E15">
        <v>10.43</v>
      </c>
      <c r="G15" s="1">
        <v>429</v>
      </c>
      <c r="I15">
        <v>23.42</v>
      </c>
      <c r="K15" s="1">
        <v>1171</v>
      </c>
      <c r="M15">
        <v>63.92</v>
      </c>
      <c r="O15" s="1">
        <v>41</v>
      </c>
      <c r="Q15">
        <v>2.2400000000000002</v>
      </c>
      <c r="S15" s="1">
        <v>1832</v>
      </c>
      <c r="T15" t="s">
        <v>22</v>
      </c>
      <c r="U15" s="1">
        <f t="shared" si="0"/>
        <v>1791</v>
      </c>
      <c r="V15" s="3">
        <f t="shared" si="1"/>
        <v>0.10664433277498604</v>
      </c>
      <c r="W15" s="2">
        <f t="shared" si="2"/>
        <v>0.23953098827470687</v>
      </c>
      <c r="X15" s="2">
        <f t="shared" si="3"/>
        <v>0.65382467895030705</v>
      </c>
    </row>
    <row r="16" spans="1:24" x14ac:dyDescent="0.25">
      <c r="A16" t="s">
        <v>23</v>
      </c>
      <c r="C16" s="5">
        <v>4772</v>
      </c>
      <c r="E16">
        <v>13.18</v>
      </c>
      <c r="G16" s="1">
        <v>7415</v>
      </c>
      <c r="I16">
        <v>20.48</v>
      </c>
      <c r="K16" s="1">
        <v>22538</v>
      </c>
      <c r="M16">
        <v>62.24</v>
      </c>
      <c r="O16" s="1">
        <v>1485</v>
      </c>
      <c r="Q16">
        <v>4.0999999999999996</v>
      </c>
      <c r="S16" s="1">
        <v>36210</v>
      </c>
      <c r="T16" t="s">
        <v>23</v>
      </c>
      <c r="U16" s="1">
        <f t="shared" si="0"/>
        <v>34725</v>
      </c>
      <c r="V16" s="3">
        <f t="shared" si="1"/>
        <v>0.13742260619150468</v>
      </c>
      <c r="W16" s="2">
        <f t="shared" si="2"/>
        <v>0.21353491720662346</v>
      </c>
      <c r="X16" s="2">
        <f t="shared" si="3"/>
        <v>0.64904247660187186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26</v>
      </c>
      <c r="E22">
        <v>4.2699999999999996</v>
      </c>
      <c r="G22">
        <v>280</v>
      </c>
      <c r="I22">
        <v>45.98</v>
      </c>
      <c r="K22">
        <v>280</v>
      </c>
      <c r="M22">
        <v>45.98</v>
      </c>
      <c r="O22">
        <v>23</v>
      </c>
      <c r="Q22">
        <v>3.78</v>
      </c>
      <c r="S22">
        <v>609</v>
      </c>
      <c r="T22" t="s">
        <v>10</v>
      </c>
      <c r="U22" s="1">
        <f>+S22-O22</f>
        <v>586</v>
      </c>
      <c r="V22" s="3">
        <f>+C22/$U22</f>
        <v>4.4368600682593858E-2</v>
      </c>
      <c r="W22" s="2">
        <f>+G22/$U22</f>
        <v>0.47781569965870307</v>
      </c>
      <c r="X22" s="2">
        <f>+K22/$U22</f>
        <v>0.47781569965870307</v>
      </c>
    </row>
    <row r="23" spans="1:24" x14ac:dyDescent="0.25">
      <c r="A23" t="s">
        <v>11</v>
      </c>
      <c r="C23" s="4">
        <v>26</v>
      </c>
      <c r="E23">
        <v>5.73</v>
      </c>
      <c r="G23">
        <v>113</v>
      </c>
      <c r="I23">
        <v>24.89</v>
      </c>
      <c r="K23">
        <v>254</v>
      </c>
      <c r="M23">
        <v>55.95</v>
      </c>
      <c r="O23">
        <v>61</v>
      </c>
      <c r="Q23">
        <v>13.44</v>
      </c>
      <c r="S23">
        <v>454</v>
      </c>
      <c r="T23" t="s">
        <v>11</v>
      </c>
      <c r="U23" s="1">
        <f t="shared" ref="U23:U35" si="4">+S23-O23</f>
        <v>393</v>
      </c>
      <c r="V23" s="3">
        <f t="shared" ref="V23:V35" si="5">+C23/$U23</f>
        <v>6.6157760814249358E-2</v>
      </c>
      <c r="W23" s="2">
        <f t="shared" ref="W23:W35" si="6">+G23/$U23</f>
        <v>0.2875318066157761</v>
      </c>
      <c r="X23" s="2">
        <f t="shared" ref="X23:X35" si="7">+K23/$U23</f>
        <v>0.64631043256997456</v>
      </c>
    </row>
    <row r="24" spans="1:24" x14ac:dyDescent="0.25">
      <c r="A24" t="s">
        <v>12</v>
      </c>
      <c r="C24" s="4">
        <v>37</v>
      </c>
      <c r="E24">
        <v>5.35</v>
      </c>
      <c r="G24">
        <v>264</v>
      </c>
      <c r="I24">
        <v>38.21</v>
      </c>
      <c r="K24">
        <v>372</v>
      </c>
      <c r="M24">
        <v>53.84</v>
      </c>
      <c r="O24">
        <v>18</v>
      </c>
      <c r="Q24">
        <v>2.6</v>
      </c>
      <c r="S24">
        <v>691</v>
      </c>
      <c r="T24" t="s">
        <v>12</v>
      </c>
      <c r="U24" s="1">
        <f t="shared" si="4"/>
        <v>673</v>
      </c>
      <c r="V24" s="3">
        <f t="shared" si="5"/>
        <v>5.4977711738484397E-2</v>
      </c>
      <c r="W24" s="2">
        <f t="shared" si="6"/>
        <v>0.39227340267459138</v>
      </c>
      <c r="X24" s="2">
        <f t="shared" si="7"/>
        <v>0.55274888558692425</v>
      </c>
    </row>
    <row r="25" spans="1:24" x14ac:dyDescent="0.25">
      <c r="A25" t="s">
        <v>13</v>
      </c>
      <c r="C25" s="4">
        <v>64</v>
      </c>
      <c r="E25">
        <v>7.93</v>
      </c>
      <c r="G25">
        <v>276</v>
      </c>
      <c r="I25">
        <v>34.200000000000003</v>
      </c>
      <c r="K25">
        <v>435</v>
      </c>
      <c r="M25">
        <v>53.9</v>
      </c>
      <c r="O25">
        <v>32</v>
      </c>
      <c r="Q25">
        <v>3.97</v>
      </c>
      <c r="S25">
        <v>807</v>
      </c>
      <c r="T25" t="s">
        <v>13</v>
      </c>
      <c r="U25" s="1">
        <f t="shared" si="4"/>
        <v>775</v>
      </c>
      <c r="V25" s="3">
        <f t="shared" si="5"/>
        <v>8.2580645161290323E-2</v>
      </c>
      <c r="W25" s="2">
        <f t="shared" si="6"/>
        <v>0.35612903225806453</v>
      </c>
      <c r="X25" s="2">
        <f t="shared" si="7"/>
        <v>0.56129032258064515</v>
      </c>
    </row>
    <row r="26" spans="1:24" x14ac:dyDescent="0.25">
      <c r="A26" t="s">
        <v>14</v>
      </c>
      <c r="C26" s="4">
        <v>21</v>
      </c>
      <c r="E26">
        <v>14.19</v>
      </c>
      <c r="G26">
        <v>38</v>
      </c>
      <c r="I26">
        <v>25.68</v>
      </c>
      <c r="K26">
        <v>84</v>
      </c>
      <c r="M26">
        <v>56.76</v>
      </c>
      <c r="O26">
        <v>5</v>
      </c>
      <c r="Q26">
        <v>3.38</v>
      </c>
      <c r="S26">
        <v>148</v>
      </c>
      <c r="T26" t="s">
        <v>14</v>
      </c>
      <c r="U26" s="1">
        <f t="shared" si="4"/>
        <v>143</v>
      </c>
      <c r="V26" s="3">
        <f t="shared" si="5"/>
        <v>0.14685314685314685</v>
      </c>
      <c r="W26" s="2">
        <f t="shared" si="6"/>
        <v>0.26573426573426573</v>
      </c>
      <c r="X26" s="2">
        <f t="shared" si="7"/>
        <v>0.58741258741258739</v>
      </c>
    </row>
    <row r="27" spans="1:24" x14ac:dyDescent="0.25">
      <c r="A27" t="s">
        <v>15</v>
      </c>
      <c r="C27" s="4">
        <v>32</v>
      </c>
      <c r="E27">
        <v>8.18</v>
      </c>
      <c r="G27">
        <v>75</v>
      </c>
      <c r="I27">
        <v>19.18</v>
      </c>
      <c r="K27">
        <v>276</v>
      </c>
      <c r="M27">
        <v>70.59</v>
      </c>
      <c r="O27">
        <v>8</v>
      </c>
      <c r="Q27">
        <v>2.0499999999999998</v>
      </c>
      <c r="S27">
        <v>391</v>
      </c>
      <c r="T27" t="s">
        <v>15</v>
      </c>
      <c r="U27" s="1">
        <f t="shared" si="4"/>
        <v>383</v>
      </c>
      <c r="V27" s="3">
        <f t="shared" si="5"/>
        <v>8.3550913838120106E-2</v>
      </c>
      <c r="W27" s="2">
        <f t="shared" si="6"/>
        <v>0.195822454308094</v>
      </c>
      <c r="X27" s="2">
        <f t="shared" si="7"/>
        <v>0.72062663185378595</v>
      </c>
    </row>
    <row r="28" spans="1:24" x14ac:dyDescent="0.25">
      <c r="A28" t="s">
        <v>16</v>
      </c>
      <c r="C28" s="4">
        <v>57</v>
      </c>
      <c r="E28">
        <v>17.170000000000002</v>
      </c>
      <c r="G28">
        <v>93</v>
      </c>
      <c r="I28">
        <v>28.01</v>
      </c>
      <c r="K28">
        <v>181</v>
      </c>
      <c r="M28">
        <v>54.52</v>
      </c>
      <c r="O28">
        <v>1</v>
      </c>
      <c r="Q28">
        <v>0.3</v>
      </c>
      <c r="S28">
        <v>332</v>
      </c>
      <c r="T28" t="s">
        <v>16</v>
      </c>
      <c r="U28" s="1">
        <f t="shared" si="4"/>
        <v>331</v>
      </c>
      <c r="V28" s="3">
        <f t="shared" si="5"/>
        <v>0.17220543806646527</v>
      </c>
      <c r="W28" s="2">
        <f t="shared" si="6"/>
        <v>0.2809667673716012</v>
      </c>
      <c r="X28" s="2">
        <f t="shared" si="7"/>
        <v>0.54682779456193353</v>
      </c>
    </row>
    <row r="29" spans="1:24" x14ac:dyDescent="0.25">
      <c r="A29" t="s">
        <v>17</v>
      </c>
      <c r="C29" s="4">
        <v>46</v>
      </c>
      <c r="E29">
        <v>8.66</v>
      </c>
      <c r="G29">
        <v>191</v>
      </c>
      <c r="I29">
        <v>35.97</v>
      </c>
      <c r="K29">
        <v>288</v>
      </c>
      <c r="M29">
        <v>54.24</v>
      </c>
      <c r="O29">
        <v>6</v>
      </c>
      <c r="Q29">
        <v>1.1299999999999999</v>
      </c>
      <c r="S29">
        <v>531</v>
      </c>
      <c r="T29" t="s">
        <v>17</v>
      </c>
      <c r="U29" s="1">
        <f t="shared" si="4"/>
        <v>525</v>
      </c>
      <c r="V29" s="3">
        <f t="shared" si="5"/>
        <v>8.7619047619047624E-2</v>
      </c>
      <c r="W29" s="2">
        <f t="shared" si="6"/>
        <v>0.3638095238095238</v>
      </c>
      <c r="X29" s="2">
        <f t="shared" si="7"/>
        <v>0.5485714285714286</v>
      </c>
    </row>
    <row r="30" spans="1:24" x14ac:dyDescent="0.25">
      <c r="A30" t="s">
        <v>18</v>
      </c>
      <c r="C30" s="4">
        <v>23</v>
      </c>
      <c r="E30">
        <v>4.6399999999999997</v>
      </c>
      <c r="G30">
        <v>171</v>
      </c>
      <c r="I30">
        <v>34.479999999999997</v>
      </c>
      <c r="K30">
        <v>273</v>
      </c>
      <c r="M30">
        <v>55.04</v>
      </c>
      <c r="O30">
        <v>29</v>
      </c>
      <c r="Q30">
        <v>5.85</v>
      </c>
      <c r="S30">
        <v>496</v>
      </c>
      <c r="T30" t="s">
        <v>18</v>
      </c>
      <c r="U30" s="1">
        <f t="shared" si="4"/>
        <v>467</v>
      </c>
      <c r="V30" s="3">
        <f t="shared" si="5"/>
        <v>4.9250535331905779E-2</v>
      </c>
      <c r="W30" s="2">
        <f t="shared" si="6"/>
        <v>0.36616702355460384</v>
      </c>
      <c r="X30" s="2">
        <f t="shared" si="7"/>
        <v>0.58458244111349034</v>
      </c>
    </row>
    <row r="31" spans="1:24" x14ac:dyDescent="0.25">
      <c r="A31" t="s">
        <v>19</v>
      </c>
      <c r="C31" s="4">
        <v>89</v>
      </c>
      <c r="E31">
        <v>19.22</v>
      </c>
      <c r="G31">
        <v>168</v>
      </c>
      <c r="I31">
        <v>36.29</v>
      </c>
      <c r="K31">
        <v>205</v>
      </c>
      <c r="M31">
        <v>44.28</v>
      </c>
      <c r="O31">
        <v>1</v>
      </c>
      <c r="Q31">
        <v>0.22</v>
      </c>
      <c r="S31">
        <v>463</v>
      </c>
      <c r="T31" t="s">
        <v>19</v>
      </c>
      <c r="U31" s="1">
        <f t="shared" si="4"/>
        <v>462</v>
      </c>
      <c r="V31" s="3">
        <f t="shared" si="5"/>
        <v>0.19264069264069264</v>
      </c>
      <c r="W31" s="2">
        <f t="shared" si="6"/>
        <v>0.36363636363636365</v>
      </c>
      <c r="X31" s="2">
        <f t="shared" si="7"/>
        <v>0.44372294372294374</v>
      </c>
    </row>
    <row r="32" spans="1:24" x14ac:dyDescent="0.25">
      <c r="A32" t="s">
        <v>20</v>
      </c>
      <c r="C32" s="4">
        <v>66</v>
      </c>
      <c r="E32">
        <v>9.58</v>
      </c>
      <c r="G32">
        <v>198</v>
      </c>
      <c r="I32">
        <v>28.74</v>
      </c>
      <c r="K32">
        <v>402</v>
      </c>
      <c r="M32">
        <v>58.35</v>
      </c>
      <c r="O32">
        <v>23</v>
      </c>
      <c r="Q32">
        <v>3.34</v>
      </c>
      <c r="S32">
        <v>689</v>
      </c>
      <c r="T32" t="s">
        <v>20</v>
      </c>
      <c r="U32" s="1">
        <f t="shared" si="4"/>
        <v>666</v>
      </c>
      <c r="V32" s="3">
        <f t="shared" si="5"/>
        <v>9.90990990990991E-2</v>
      </c>
      <c r="W32" s="2">
        <f t="shared" si="6"/>
        <v>0.29729729729729731</v>
      </c>
      <c r="X32" s="2">
        <f t="shared" si="7"/>
        <v>0.60360360360360366</v>
      </c>
    </row>
    <row r="33" spans="1:24" x14ac:dyDescent="0.25">
      <c r="A33" t="s">
        <v>21</v>
      </c>
      <c r="C33" s="4">
        <v>51</v>
      </c>
      <c r="E33">
        <v>8.84</v>
      </c>
      <c r="G33">
        <v>207</v>
      </c>
      <c r="I33">
        <v>35.880000000000003</v>
      </c>
      <c r="K33">
        <v>253</v>
      </c>
      <c r="M33">
        <v>43.85</v>
      </c>
      <c r="O33">
        <v>66</v>
      </c>
      <c r="Q33">
        <v>11.44</v>
      </c>
      <c r="S33">
        <v>577</v>
      </c>
      <c r="T33" t="s">
        <v>21</v>
      </c>
      <c r="U33" s="1">
        <f t="shared" si="4"/>
        <v>511</v>
      </c>
      <c r="V33" s="3">
        <f t="shared" si="5"/>
        <v>9.9804305283757333E-2</v>
      </c>
      <c r="W33" s="2">
        <f t="shared" si="6"/>
        <v>0.40508806262230918</v>
      </c>
      <c r="X33" s="2">
        <f t="shared" si="7"/>
        <v>0.49510763209393344</v>
      </c>
    </row>
    <row r="34" spans="1:24" x14ac:dyDescent="0.25">
      <c r="A34" t="s">
        <v>22</v>
      </c>
      <c r="C34" s="4">
        <v>11</v>
      </c>
      <c r="E34">
        <v>3.57</v>
      </c>
      <c r="G34">
        <v>149</v>
      </c>
      <c r="I34">
        <v>48.38</v>
      </c>
      <c r="K34">
        <v>146</v>
      </c>
      <c r="M34">
        <v>47.4</v>
      </c>
      <c r="O34">
        <v>2</v>
      </c>
      <c r="Q34">
        <v>0.65</v>
      </c>
      <c r="S34">
        <v>308</v>
      </c>
      <c r="T34" t="s">
        <v>22</v>
      </c>
      <c r="U34" s="1">
        <f t="shared" si="4"/>
        <v>306</v>
      </c>
      <c r="V34" s="3">
        <f t="shared" si="5"/>
        <v>3.5947712418300651E-2</v>
      </c>
      <c r="W34" s="2">
        <f t="shared" si="6"/>
        <v>0.48692810457516339</v>
      </c>
      <c r="X34" s="2">
        <f t="shared" si="7"/>
        <v>0.47712418300653597</v>
      </c>
    </row>
    <row r="35" spans="1:24" x14ac:dyDescent="0.25">
      <c r="A35" t="s">
        <v>23</v>
      </c>
      <c r="C35" s="4">
        <v>549</v>
      </c>
      <c r="E35">
        <v>8.4499999999999993</v>
      </c>
      <c r="G35" s="1">
        <v>2223</v>
      </c>
      <c r="I35">
        <v>34.22</v>
      </c>
      <c r="K35" s="1">
        <v>3449</v>
      </c>
      <c r="M35">
        <v>53.09</v>
      </c>
      <c r="O35">
        <v>275</v>
      </c>
      <c r="Q35">
        <v>4.2300000000000004</v>
      </c>
      <c r="S35" s="1">
        <v>6496</v>
      </c>
      <c r="T35" t="s">
        <v>23</v>
      </c>
      <c r="U35" s="1">
        <f t="shared" si="4"/>
        <v>6221</v>
      </c>
      <c r="V35" s="3">
        <f t="shared" si="5"/>
        <v>8.8249477575952417E-2</v>
      </c>
      <c r="W35" s="2">
        <f t="shared" si="6"/>
        <v>0.35733804854524998</v>
      </c>
      <c r="X35" s="2">
        <f t="shared" si="7"/>
        <v>0.55441247387879766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389</v>
      </c>
      <c r="E3">
        <v>10.78</v>
      </c>
      <c r="G3">
        <v>773</v>
      </c>
      <c r="I3">
        <v>21.41</v>
      </c>
      <c r="K3" s="1">
        <v>2404</v>
      </c>
      <c r="M3">
        <v>66.59</v>
      </c>
      <c r="O3">
        <v>44</v>
      </c>
      <c r="Q3">
        <v>1.22</v>
      </c>
      <c r="S3" s="1">
        <v>3610</v>
      </c>
      <c r="T3" t="str">
        <f t="shared" ref="T3:T16" si="0">+A3</f>
        <v>ETS Arquit</v>
      </c>
      <c r="U3" s="1">
        <f>+S3-O3</f>
        <v>3566</v>
      </c>
      <c r="V3" s="3">
        <f>+C3/$U3</f>
        <v>0.10908581043185642</v>
      </c>
      <c r="W3" s="2">
        <f>+G3/$U3</f>
        <v>0.21676948962422882</v>
      </c>
      <c r="X3" s="2">
        <f>+K3/$U3</f>
        <v>0.67414469994391479</v>
      </c>
    </row>
    <row r="4" spans="1:24" x14ac:dyDescent="0.25">
      <c r="A4" t="s">
        <v>11</v>
      </c>
      <c r="C4" s="4">
        <v>343</v>
      </c>
      <c r="E4">
        <v>11.64</v>
      </c>
      <c r="G4">
        <v>442</v>
      </c>
      <c r="I4">
        <v>15</v>
      </c>
      <c r="K4" s="1">
        <v>1950</v>
      </c>
      <c r="M4">
        <v>66.19</v>
      </c>
      <c r="O4">
        <v>211</v>
      </c>
      <c r="Q4">
        <v>7.16</v>
      </c>
      <c r="S4" s="1">
        <v>2946</v>
      </c>
      <c r="T4" t="str">
        <f t="shared" si="0"/>
        <v>Camins</v>
      </c>
      <c r="U4" s="1">
        <f t="shared" ref="U4:U14" si="1">+S4-O4</f>
        <v>2735</v>
      </c>
      <c r="V4" s="3">
        <f t="shared" ref="V4:V14" si="2">+C4/$U4</f>
        <v>0.12541133455210238</v>
      </c>
      <c r="W4" s="2">
        <f t="shared" ref="W4:W14" si="3">+G4/$U4</f>
        <v>0.16160877513711153</v>
      </c>
      <c r="X4" s="2">
        <f t="shared" ref="X4:X14" si="4">+K4/$U4</f>
        <v>0.71297989031078612</v>
      </c>
    </row>
    <row r="5" spans="1:24" x14ac:dyDescent="0.25">
      <c r="A5" t="s">
        <v>12</v>
      </c>
      <c r="C5" s="4">
        <v>374</v>
      </c>
      <c r="E5">
        <v>10.51</v>
      </c>
      <c r="G5">
        <v>760</v>
      </c>
      <c r="I5">
        <v>21.36</v>
      </c>
      <c r="K5" s="1">
        <v>2308</v>
      </c>
      <c r="M5">
        <v>64.87</v>
      </c>
      <c r="O5">
        <v>116</v>
      </c>
      <c r="Q5">
        <v>3.26</v>
      </c>
      <c r="S5" s="1">
        <v>3558</v>
      </c>
      <c r="T5" t="str">
        <f t="shared" si="0"/>
        <v>Industr.</v>
      </c>
      <c r="U5" s="1">
        <f t="shared" si="1"/>
        <v>3442</v>
      </c>
      <c r="V5" s="3">
        <f t="shared" si="2"/>
        <v>0.10865775711795468</v>
      </c>
      <c r="W5" s="2">
        <f t="shared" si="3"/>
        <v>0.22080185938407904</v>
      </c>
      <c r="X5" s="2">
        <f t="shared" si="4"/>
        <v>0.6705403834979663</v>
      </c>
    </row>
    <row r="6" spans="1:24" x14ac:dyDescent="0.25">
      <c r="A6" t="s">
        <v>13</v>
      </c>
      <c r="C6" s="4">
        <v>462</v>
      </c>
      <c r="E6">
        <v>10.58</v>
      </c>
      <c r="G6">
        <v>789</v>
      </c>
      <c r="I6">
        <v>18.07</v>
      </c>
      <c r="K6" s="1">
        <v>2920</v>
      </c>
      <c r="M6">
        <v>66.88</v>
      </c>
      <c r="O6">
        <v>195</v>
      </c>
      <c r="Q6">
        <v>4.47</v>
      </c>
      <c r="S6" s="1">
        <v>4366</v>
      </c>
      <c r="T6" t="str">
        <f t="shared" si="0"/>
        <v>ETSIDiseny</v>
      </c>
      <c r="U6" s="1">
        <f t="shared" si="1"/>
        <v>4171</v>
      </c>
      <c r="V6" s="3">
        <f t="shared" si="2"/>
        <v>0.11076480460321265</v>
      </c>
      <c r="W6" s="2">
        <f t="shared" si="3"/>
        <v>0.18916327019899304</v>
      </c>
      <c r="X6" s="2">
        <f t="shared" si="4"/>
        <v>0.70007192519779426</v>
      </c>
    </row>
    <row r="7" spans="1:24" x14ac:dyDescent="0.25">
      <c r="A7" t="s">
        <v>14</v>
      </c>
      <c r="C7" s="4">
        <v>160</v>
      </c>
      <c r="E7">
        <v>15.9</v>
      </c>
      <c r="G7">
        <v>155</v>
      </c>
      <c r="I7">
        <v>15.41</v>
      </c>
      <c r="K7" s="1">
        <v>637</v>
      </c>
      <c r="M7">
        <v>63.32</v>
      </c>
      <c r="O7">
        <v>54</v>
      </c>
      <c r="Q7">
        <v>5.37</v>
      </c>
      <c r="S7" s="1">
        <v>1006</v>
      </c>
      <c r="T7" t="str">
        <f t="shared" si="0"/>
        <v>Geodesia</v>
      </c>
      <c r="U7" s="1">
        <f t="shared" si="1"/>
        <v>952</v>
      </c>
      <c r="V7" s="3">
        <f t="shared" si="2"/>
        <v>0.16806722689075632</v>
      </c>
      <c r="W7" s="2">
        <f t="shared" si="3"/>
        <v>0.16281512605042017</v>
      </c>
      <c r="X7" s="2">
        <f t="shared" si="4"/>
        <v>0.66911764705882348</v>
      </c>
    </row>
    <row r="8" spans="1:24" x14ac:dyDescent="0.25">
      <c r="A8" t="s">
        <v>15</v>
      </c>
      <c r="C8" s="4">
        <v>258</v>
      </c>
      <c r="E8">
        <v>9.08</v>
      </c>
      <c r="G8">
        <v>432</v>
      </c>
      <c r="I8">
        <v>15.21</v>
      </c>
      <c r="K8" s="1">
        <v>2011</v>
      </c>
      <c r="M8">
        <v>70.81</v>
      </c>
      <c r="O8">
        <v>139</v>
      </c>
      <c r="Q8">
        <v>4.8899999999999997</v>
      </c>
      <c r="S8" s="1">
        <v>2840</v>
      </c>
      <c r="T8" t="str">
        <f t="shared" si="0"/>
        <v>Gest.Edif.</v>
      </c>
      <c r="U8" s="1">
        <f t="shared" si="1"/>
        <v>2701</v>
      </c>
      <c r="V8" s="3">
        <f t="shared" si="2"/>
        <v>9.5520177711958532E-2</v>
      </c>
      <c r="W8" s="2">
        <f t="shared" si="3"/>
        <v>0.15994076268048871</v>
      </c>
      <c r="X8" s="2">
        <f t="shared" si="4"/>
        <v>0.74453905960755273</v>
      </c>
    </row>
    <row r="9" spans="1:24" x14ac:dyDescent="0.25">
      <c r="A9" t="s">
        <v>16</v>
      </c>
      <c r="C9" s="4">
        <v>426</v>
      </c>
      <c r="E9">
        <v>20.92</v>
      </c>
      <c r="G9">
        <v>479</v>
      </c>
      <c r="I9">
        <v>23.53</v>
      </c>
      <c r="K9" s="1">
        <v>1051</v>
      </c>
      <c r="M9">
        <v>51.62</v>
      </c>
      <c r="O9">
        <v>80</v>
      </c>
      <c r="Q9">
        <v>3.93</v>
      </c>
      <c r="S9" s="1">
        <v>2036</v>
      </c>
      <c r="T9" t="str">
        <f t="shared" si="0"/>
        <v>EPS Alcoi</v>
      </c>
      <c r="U9" s="1">
        <f t="shared" si="1"/>
        <v>1956</v>
      </c>
      <c r="V9" s="3">
        <f t="shared" si="2"/>
        <v>0.21779141104294478</v>
      </c>
      <c r="W9" s="2">
        <f t="shared" si="3"/>
        <v>0.2448875255623722</v>
      </c>
      <c r="X9" s="2">
        <f t="shared" si="4"/>
        <v>0.537321063394683</v>
      </c>
    </row>
    <row r="10" spans="1:24" x14ac:dyDescent="0.25">
      <c r="A10" t="s">
        <v>17</v>
      </c>
      <c r="C10" s="4">
        <v>303</v>
      </c>
      <c r="E10">
        <v>14.88</v>
      </c>
      <c r="G10">
        <v>565</v>
      </c>
      <c r="I10">
        <v>27.75</v>
      </c>
      <c r="K10" s="1">
        <v>1143</v>
      </c>
      <c r="M10">
        <v>56.14</v>
      </c>
      <c r="O10">
        <v>25</v>
      </c>
      <c r="Q10">
        <v>1.23</v>
      </c>
      <c r="S10" s="1">
        <v>2036</v>
      </c>
      <c r="T10" t="str">
        <f t="shared" si="0"/>
        <v>Fac. BBAA</v>
      </c>
      <c r="U10" s="1">
        <f t="shared" si="1"/>
        <v>2011</v>
      </c>
      <c r="V10" s="3">
        <f t="shared" si="2"/>
        <v>0.15067130780706117</v>
      </c>
      <c r="W10" s="2">
        <f t="shared" si="3"/>
        <v>0.28095474888115368</v>
      </c>
      <c r="X10" s="2">
        <f t="shared" si="4"/>
        <v>0.56837394331178515</v>
      </c>
    </row>
    <row r="11" spans="1:24" x14ac:dyDescent="0.25">
      <c r="A11" t="s">
        <v>18</v>
      </c>
      <c r="C11" s="4">
        <v>184</v>
      </c>
      <c r="E11">
        <v>9.6300000000000008</v>
      </c>
      <c r="G11">
        <v>398</v>
      </c>
      <c r="I11">
        <v>20.84</v>
      </c>
      <c r="K11" s="1">
        <v>1255</v>
      </c>
      <c r="M11">
        <v>65.709999999999994</v>
      </c>
      <c r="O11">
        <v>73</v>
      </c>
      <c r="Q11">
        <v>3.82</v>
      </c>
      <c r="S11" s="1">
        <v>1910</v>
      </c>
      <c r="T11" t="str">
        <f t="shared" si="0"/>
        <v>Fac. Ade</v>
      </c>
      <c r="U11" s="1">
        <f t="shared" si="1"/>
        <v>1837</v>
      </c>
      <c r="V11" s="3">
        <f t="shared" si="2"/>
        <v>0.10016330974414807</v>
      </c>
      <c r="W11" s="2">
        <f t="shared" si="3"/>
        <v>0.21665759390310288</v>
      </c>
      <c r="X11" s="2">
        <f t="shared" si="4"/>
        <v>0.68317909635274909</v>
      </c>
    </row>
    <row r="12" spans="1:24" x14ac:dyDescent="0.25">
      <c r="A12" t="s">
        <v>19</v>
      </c>
      <c r="C12" s="4">
        <v>633</v>
      </c>
      <c r="E12">
        <v>23.14</v>
      </c>
      <c r="G12">
        <v>620</v>
      </c>
      <c r="I12">
        <v>22.67</v>
      </c>
      <c r="K12" s="1">
        <v>1386</v>
      </c>
      <c r="M12">
        <v>50.68</v>
      </c>
      <c r="O12">
        <v>96</v>
      </c>
      <c r="Q12">
        <v>3.51</v>
      </c>
      <c r="S12" s="1">
        <v>2735</v>
      </c>
      <c r="T12" t="str">
        <f t="shared" si="0"/>
        <v>EPS Gandia</v>
      </c>
      <c r="U12" s="1">
        <f t="shared" si="1"/>
        <v>2639</v>
      </c>
      <c r="V12" s="3">
        <f t="shared" si="2"/>
        <v>0.23986358469117089</v>
      </c>
      <c r="W12" s="2">
        <f t="shared" si="3"/>
        <v>0.23493747631678666</v>
      </c>
      <c r="X12" s="2">
        <f t="shared" si="4"/>
        <v>0.5251989389920424</v>
      </c>
    </row>
    <row r="13" spans="1:24" x14ac:dyDescent="0.25">
      <c r="A13" t="s">
        <v>20</v>
      </c>
      <c r="C13" s="4">
        <v>504</v>
      </c>
      <c r="E13">
        <v>14.21</v>
      </c>
      <c r="G13">
        <v>923</v>
      </c>
      <c r="I13">
        <v>26.01</v>
      </c>
      <c r="K13" s="1">
        <v>2004</v>
      </c>
      <c r="M13">
        <v>56.48</v>
      </c>
      <c r="O13">
        <v>117</v>
      </c>
      <c r="Q13">
        <v>3.3</v>
      </c>
      <c r="S13" s="1">
        <v>3548</v>
      </c>
      <c r="T13" t="str">
        <f t="shared" si="0"/>
        <v>ETSINF</v>
      </c>
      <c r="U13" s="1">
        <f t="shared" si="1"/>
        <v>3431</v>
      </c>
      <c r="V13" s="3">
        <f t="shared" si="2"/>
        <v>0.14689594870300204</v>
      </c>
      <c r="W13" s="2">
        <f t="shared" si="3"/>
        <v>0.26901777907315649</v>
      </c>
      <c r="X13" s="2">
        <f t="shared" si="4"/>
        <v>0.58408627222384146</v>
      </c>
    </row>
    <row r="14" spans="1:24" x14ac:dyDescent="0.25">
      <c r="A14" t="s">
        <v>21</v>
      </c>
      <c r="C14" s="4">
        <v>508</v>
      </c>
      <c r="E14">
        <v>15</v>
      </c>
      <c r="G14">
        <v>702</v>
      </c>
      <c r="I14">
        <v>20.73</v>
      </c>
      <c r="K14" s="1">
        <v>1969</v>
      </c>
      <c r="M14">
        <v>58.13</v>
      </c>
      <c r="O14">
        <v>208</v>
      </c>
      <c r="Q14">
        <v>6.14</v>
      </c>
      <c r="S14" s="1">
        <v>3387</v>
      </c>
      <c r="T14" t="str">
        <f t="shared" si="0"/>
        <v>Agronómica</v>
      </c>
      <c r="U14" s="1">
        <f t="shared" si="1"/>
        <v>3179</v>
      </c>
      <c r="V14" s="3">
        <f t="shared" si="2"/>
        <v>0.15979867882982071</v>
      </c>
      <c r="W14" s="2">
        <f t="shared" si="3"/>
        <v>0.22082415854042151</v>
      </c>
      <c r="X14" s="2">
        <f t="shared" si="4"/>
        <v>0.61937716262975784</v>
      </c>
    </row>
    <row r="15" spans="1:24" x14ac:dyDescent="0.25">
      <c r="A15" t="s">
        <v>22</v>
      </c>
      <c r="C15" s="5">
        <v>169</v>
      </c>
      <c r="E15">
        <v>9.9</v>
      </c>
      <c r="G15" s="1">
        <v>407</v>
      </c>
      <c r="I15">
        <v>23.84</v>
      </c>
      <c r="K15" s="1">
        <v>1087</v>
      </c>
      <c r="M15">
        <v>63.68</v>
      </c>
      <c r="O15" s="1">
        <v>44</v>
      </c>
      <c r="Q15">
        <v>2.58</v>
      </c>
      <c r="S15" s="1">
        <v>1707</v>
      </c>
      <c r="T15" t="str">
        <f t="shared" si="0"/>
        <v>ETS Teleco</v>
      </c>
      <c r="U15" s="1">
        <f>+S15-O15</f>
        <v>1663</v>
      </c>
      <c r="V15" s="3">
        <f>+C15/$U15</f>
        <v>0.10162357185808779</v>
      </c>
      <c r="W15" s="2">
        <f>+G15/$U15</f>
        <v>0.24473842453397474</v>
      </c>
      <c r="X15" s="2">
        <f>+K15/$U15</f>
        <v>0.65363800360793745</v>
      </c>
    </row>
    <row r="16" spans="1:24" x14ac:dyDescent="0.25">
      <c r="A16" t="s">
        <v>23</v>
      </c>
      <c r="C16" s="5">
        <v>4713</v>
      </c>
      <c r="E16">
        <v>13.21</v>
      </c>
      <c r="G16" s="1">
        <v>7445</v>
      </c>
      <c r="I16">
        <v>20.86</v>
      </c>
      <c r="K16" s="1">
        <v>22125</v>
      </c>
      <c r="M16">
        <v>62</v>
      </c>
      <c r="O16" s="1">
        <v>1402</v>
      </c>
      <c r="Q16">
        <v>3.93</v>
      </c>
      <c r="S16" s="1">
        <v>35685</v>
      </c>
      <c r="T16" t="str">
        <f t="shared" si="0"/>
        <v>Totals Universitat ...</v>
      </c>
      <c r="U16" s="1">
        <f>+S16-O16</f>
        <v>34283</v>
      </c>
      <c r="V16" s="3">
        <f>+C16/$U16</f>
        <v>0.137473383309512</v>
      </c>
      <c r="W16" s="2">
        <f>+G16/$U16</f>
        <v>0.21716302540617799</v>
      </c>
      <c r="X16" s="2">
        <f>+K16/$U16</f>
        <v>0.64536359128430998</v>
      </c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27</v>
      </c>
      <c r="E22">
        <v>4.33</v>
      </c>
      <c r="G22">
        <v>302</v>
      </c>
      <c r="I22">
        <v>48.4</v>
      </c>
      <c r="K22">
        <v>283</v>
      </c>
      <c r="M22">
        <v>45.35</v>
      </c>
      <c r="O22">
        <v>12</v>
      </c>
      <c r="Q22">
        <v>1.92</v>
      </c>
      <c r="S22">
        <v>624</v>
      </c>
      <c r="T22" t="str">
        <f t="shared" ref="T22:T35" si="5">+A22</f>
        <v>ETS Arquit</v>
      </c>
      <c r="U22" s="1">
        <f>+S22-O22</f>
        <v>612</v>
      </c>
      <c r="V22" s="3">
        <f>+C22/$U22</f>
        <v>4.4117647058823532E-2</v>
      </c>
      <c r="W22" s="2">
        <f>+G22/$U22</f>
        <v>0.49346405228758172</v>
      </c>
      <c r="X22" s="2">
        <f>+K22/$U22</f>
        <v>0.46241830065359479</v>
      </c>
    </row>
    <row r="23" spans="1:24" x14ac:dyDescent="0.25">
      <c r="A23" t="s">
        <v>11</v>
      </c>
      <c r="C23" s="4">
        <v>26</v>
      </c>
      <c r="E23">
        <v>5.99</v>
      </c>
      <c r="G23">
        <v>121</v>
      </c>
      <c r="I23">
        <v>27.88</v>
      </c>
      <c r="K23">
        <v>241</v>
      </c>
      <c r="M23">
        <v>55.53</v>
      </c>
      <c r="O23">
        <v>46</v>
      </c>
      <c r="Q23">
        <v>10.6</v>
      </c>
      <c r="S23">
        <v>434</v>
      </c>
      <c r="T23" t="str">
        <f t="shared" si="5"/>
        <v>Camins</v>
      </c>
      <c r="U23" s="1">
        <f t="shared" ref="U23:U35" si="6">+S23-O23</f>
        <v>388</v>
      </c>
      <c r="V23" s="3">
        <f t="shared" ref="V23:V35" si="7">+C23/$U23</f>
        <v>6.7010309278350513E-2</v>
      </c>
      <c r="W23" s="2">
        <f t="shared" ref="W23:W35" si="8">+G23/$U23</f>
        <v>0.31185567010309279</v>
      </c>
      <c r="X23" s="2">
        <f t="shared" ref="X23:X35" si="9">+K23/$U23</f>
        <v>0.62113402061855671</v>
      </c>
    </row>
    <row r="24" spans="1:24" x14ac:dyDescent="0.25">
      <c r="A24" t="s">
        <v>12</v>
      </c>
      <c r="C24" s="4">
        <v>32</v>
      </c>
      <c r="E24">
        <v>4.5199999999999996</v>
      </c>
      <c r="G24">
        <v>323</v>
      </c>
      <c r="I24">
        <v>45.62</v>
      </c>
      <c r="K24">
        <v>344</v>
      </c>
      <c r="M24">
        <v>48.59</v>
      </c>
      <c r="O24">
        <v>9</v>
      </c>
      <c r="Q24">
        <v>1.27</v>
      </c>
      <c r="S24">
        <v>708</v>
      </c>
      <c r="T24" t="str">
        <f t="shared" si="5"/>
        <v>Industr.</v>
      </c>
      <c r="U24" s="1">
        <f t="shared" si="6"/>
        <v>699</v>
      </c>
      <c r="V24" s="3">
        <f t="shared" si="7"/>
        <v>4.5779685264663805E-2</v>
      </c>
      <c r="W24" s="2">
        <f t="shared" si="8"/>
        <v>0.46208869814020026</v>
      </c>
      <c r="X24" s="2">
        <f t="shared" si="9"/>
        <v>0.49213161659513593</v>
      </c>
    </row>
    <row r="25" spans="1:24" x14ac:dyDescent="0.25">
      <c r="A25" t="s">
        <v>13</v>
      </c>
      <c r="C25" s="4">
        <v>54</v>
      </c>
      <c r="E25">
        <v>7.18</v>
      </c>
      <c r="G25">
        <v>263</v>
      </c>
      <c r="I25">
        <v>34.97</v>
      </c>
      <c r="K25">
        <v>422</v>
      </c>
      <c r="M25">
        <v>56.12</v>
      </c>
      <c r="O25">
        <v>13</v>
      </c>
      <c r="Q25">
        <v>1.73</v>
      </c>
      <c r="S25">
        <v>752</v>
      </c>
      <c r="T25" t="str">
        <f t="shared" si="5"/>
        <v>ETSIDiseny</v>
      </c>
      <c r="U25" s="1">
        <f t="shared" si="6"/>
        <v>739</v>
      </c>
      <c r="V25" s="3">
        <f t="shared" si="7"/>
        <v>7.307171853856563E-2</v>
      </c>
      <c r="W25" s="2">
        <f t="shared" si="8"/>
        <v>0.35588633288227334</v>
      </c>
      <c r="X25" s="2">
        <f t="shared" si="9"/>
        <v>0.57104194857916102</v>
      </c>
    </row>
    <row r="26" spans="1:24" x14ac:dyDescent="0.25">
      <c r="A26" t="s">
        <v>14</v>
      </c>
      <c r="C26" s="4">
        <v>17</v>
      </c>
      <c r="E26">
        <v>9.7100000000000009</v>
      </c>
      <c r="G26">
        <v>41</v>
      </c>
      <c r="I26">
        <v>23.43</v>
      </c>
      <c r="K26">
        <v>111</v>
      </c>
      <c r="M26">
        <v>63.43</v>
      </c>
      <c r="O26">
        <v>6</v>
      </c>
      <c r="Q26">
        <v>3.43</v>
      </c>
      <c r="S26">
        <v>175</v>
      </c>
      <c r="T26" t="str">
        <f t="shared" si="5"/>
        <v>Geodesia</v>
      </c>
      <c r="U26" s="1">
        <f t="shared" si="6"/>
        <v>169</v>
      </c>
      <c r="V26" s="3">
        <f t="shared" si="7"/>
        <v>0.10059171597633136</v>
      </c>
      <c r="W26" s="2">
        <f t="shared" si="8"/>
        <v>0.24260355029585798</v>
      </c>
      <c r="X26" s="2">
        <f t="shared" si="9"/>
        <v>0.65680473372781067</v>
      </c>
    </row>
    <row r="27" spans="1:24" x14ac:dyDescent="0.25">
      <c r="A27" t="s">
        <v>15</v>
      </c>
      <c r="C27" s="4">
        <v>31</v>
      </c>
      <c r="E27">
        <v>8.0500000000000007</v>
      </c>
      <c r="G27">
        <v>97</v>
      </c>
      <c r="I27">
        <v>25.19</v>
      </c>
      <c r="K27">
        <v>243</v>
      </c>
      <c r="M27">
        <v>63.12</v>
      </c>
      <c r="O27">
        <v>14</v>
      </c>
      <c r="Q27">
        <v>3.64</v>
      </c>
      <c r="S27">
        <v>385</v>
      </c>
      <c r="T27" t="str">
        <f t="shared" si="5"/>
        <v>Gest.Edif.</v>
      </c>
      <c r="U27" s="1">
        <f t="shared" si="6"/>
        <v>371</v>
      </c>
      <c r="V27" s="3">
        <f t="shared" si="7"/>
        <v>8.3557951482479784E-2</v>
      </c>
      <c r="W27" s="2">
        <f t="shared" si="8"/>
        <v>0.26145552560646901</v>
      </c>
      <c r="X27" s="2">
        <f t="shared" si="9"/>
        <v>0.65498652291105119</v>
      </c>
    </row>
    <row r="28" spans="1:24" x14ac:dyDescent="0.25">
      <c r="A28" t="s">
        <v>16</v>
      </c>
      <c r="C28" s="4">
        <v>54</v>
      </c>
      <c r="E28">
        <v>14.25</v>
      </c>
      <c r="G28">
        <v>129</v>
      </c>
      <c r="I28">
        <v>34.04</v>
      </c>
      <c r="K28">
        <v>195</v>
      </c>
      <c r="M28">
        <v>51.45</v>
      </c>
      <c r="O28">
        <v>1</v>
      </c>
      <c r="Q28">
        <v>0.26</v>
      </c>
      <c r="S28">
        <v>379</v>
      </c>
      <c r="T28" t="str">
        <f t="shared" si="5"/>
        <v>EPS Alcoi</v>
      </c>
      <c r="U28" s="1">
        <f t="shared" si="6"/>
        <v>378</v>
      </c>
      <c r="V28" s="3">
        <f t="shared" si="7"/>
        <v>0.14285714285714285</v>
      </c>
      <c r="W28" s="2">
        <f t="shared" si="8"/>
        <v>0.34126984126984128</v>
      </c>
      <c r="X28" s="2">
        <f t="shared" si="9"/>
        <v>0.51587301587301593</v>
      </c>
    </row>
    <row r="29" spans="1:24" x14ac:dyDescent="0.25">
      <c r="A29" t="s">
        <v>17</v>
      </c>
      <c r="C29" s="4">
        <v>53</v>
      </c>
      <c r="E29">
        <v>11.55</v>
      </c>
      <c r="G29">
        <v>181</v>
      </c>
      <c r="I29">
        <v>39.43</v>
      </c>
      <c r="K29">
        <v>223</v>
      </c>
      <c r="M29">
        <v>48.58</v>
      </c>
      <c r="O29">
        <v>2</v>
      </c>
      <c r="Q29">
        <v>0.44</v>
      </c>
      <c r="S29">
        <v>459</v>
      </c>
      <c r="T29" t="str">
        <f t="shared" si="5"/>
        <v>Fac. BBAA</v>
      </c>
      <c r="U29" s="1">
        <f t="shared" si="6"/>
        <v>457</v>
      </c>
      <c r="V29" s="3">
        <f t="shared" si="7"/>
        <v>0.11597374179431072</v>
      </c>
      <c r="W29" s="2">
        <f t="shared" si="8"/>
        <v>0.39606126914660833</v>
      </c>
      <c r="X29" s="2">
        <f t="shared" si="9"/>
        <v>0.48796498905908098</v>
      </c>
    </row>
    <row r="30" spans="1:24" x14ac:dyDescent="0.25">
      <c r="A30" t="s">
        <v>18</v>
      </c>
      <c r="C30" s="4">
        <v>28</v>
      </c>
      <c r="E30">
        <v>5.8</v>
      </c>
      <c r="G30">
        <v>203</v>
      </c>
      <c r="I30">
        <v>42.03</v>
      </c>
      <c r="K30">
        <v>216</v>
      </c>
      <c r="M30">
        <v>44.72</v>
      </c>
      <c r="O30">
        <v>36</v>
      </c>
      <c r="Q30">
        <v>7.45</v>
      </c>
      <c r="S30">
        <v>483</v>
      </c>
      <c r="T30" t="str">
        <f t="shared" si="5"/>
        <v>Fac. Ade</v>
      </c>
      <c r="U30" s="1">
        <f t="shared" si="6"/>
        <v>447</v>
      </c>
      <c r="V30" s="3">
        <f t="shared" si="7"/>
        <v>6.2639821029082776E-2</v>
      </c>
      <c r="W30" s="2">
        <f t="shared" si="8"/>
        <v>0.45413870246085009</v>
      </c>
      <c r="X30" s="2">
        <f t="shared" si="9"/>
        <v>0.48322147651006714</v>
      </c>
    </row>
    <row r="31" spans="1:24" x14ac:dyDescent="0.25">
      <c r="A31" t="s">
        <v>19</v>
      </c>
      <c r="C31" s="4">
        <v>73</v>
      </c>
      <c r="E31">
        <v>15.4</v>
      </c>
      <c r="G31">
        <v>201</v>
      </c>
      <c r="I31">
        <v>42.41</v>
      </c>
      <c r="K31">
        <v>200</v>
      </c>
      <c r="M31">
        <v>42.19</v>
      </c>
      <c r="O31">
        <v>0</v>
      </c>
      <c r="Q31">
        <v>0</v>
      </c>
      <c r="S31">
        <v>474</v>
      </c>
      <c r="T31" t="str">
        <f t="shared" si="5"/>
        <v>EPS Gandia</v>
      </c>
      <c r="U31" s="1">
        <f t="shared" si="6"/>
        <v>474</v>
      </c>
      <c r="V31" s="3">
        <f t="shared" si="7"/>
        <v>0.15400843881856541</v>
      </c>
      <c r="W31" s="2">
        <f t="shared" si="8"/>
        <v>0.42405063291139239</v>
      </c>
      <c r="X31" s="2">
        <f t="shared" si="9"/>
        <v>0.4219409282700422</v>
      </c>
    </row>
    <row r="32" spans="1:24" x14ac:dyDescent="0.25">
      <c r="A32" t="s">
        <v>20</v>
      </c>
      <c r="C32" s="4">
        <v>60</v>
      </c>
      <c r="E32">
        <v>9.85</v>
      </c>
      <c r="G32">
        <v>175</v>
      </c>
      <c r="I32">
        <v>28.74</v>
      </c>
      <c r="K32">
        <v>361</v>
      </c>
      <c r="M32">
        <v>59.28</v>
      </c>
      <c r="O32">
        <v>13</v>
      </c>
      <c r="Q32">
        <v>2.13</v>
      </c>
      <c r="S32">
        <v>609</v>
      </c>
      <c r="T32" t="str">
        <f t="shared" si="5"/>
        <v>ETSINF</v>
      </c>
      <c r="U32" s="1">
        <f t="shared" si="6"/>
        <v>596</v>
      </c>
      <c r="V32" s="3">
        <f t="shared" si="7"/>
        <v>0.10067114093959731</v>
      </c>
      <c r="W32" s="2">
        <f t="shared" si="8"/>
        <v>0.2936241610738255</v>
      </c>
      <c r="X32" s="2">
        <f t="shared" si="9"/>
        <v>0.60570469798657722</v>
      </c>
    </row>
    <row r="33" spans="1:24" x14ac:dyDescent="0.25">
      <c r="A33" t="s">
        <v>21</v>
      </c>
      <c r="C33" s="4">
        <v>54</v>
      </c>
      <c r="E33">
        <v>8.56</v>
      </c>
      <c r="G33">
        <v>266</v>
      </c>
      <c r="I33">
        <v>42.16</v>
      </c>
      <c r="K33">
        <v>290</v>
      </c>
      <c r="M33">
        <v>45.96</v>
      </c>
      <c r="O33">
        <v>21</v>
      </c>
      <c r="Q33">
        <v>3.33</v>
      </c>
      <c r="S33">
        <v>631</v>
      </c>
      <c r="T33" t="str">
        <f t="shared" si="5"/>
        <v>Agronómica</v>
      </c>
      <c r="U33" s="1">
        <f t="shared" si="6"/>
        <v>610</v>
      </c>
      <c r="V33" s="3">
        <f t="shared" si="7"/>
        <v>8.8524590163934422E-2</v>
      </c>
      <c r="W33" s="2">
        <f t="shared" si="8"/>
        <v>0.43606557377049182</v>
      </c>
      <c r="X33" s="2">
        <f t="shared" si="9"/>
        <v>0.47540983606557374</v>
      </c>
    </row>
    <row r="34" spans="1:24" x14ac:dyDescent="0.25">
      <c r="A34" t="s">
        <v>22</v>
      </c>
      <c r="C34" s="4">
        <v>9</v>
      </c>
      <c r="E34">
        <v>2.94</v>
      </c>
      <c r="G34">
        <v>160</v>
      </c>
      <c r="I34">
        <v>52.29</v>
      </c>
      <c r="K34">
        <v>137</v>
      </c>
      <c r="M34">
        <v>44.77</v>
      </c>
      <c r="O34">
        <v>0</v>
      </c>
      <c r="Q34">
        <v>0</v>
      </c>
      <c r="S34">
        <v>306</v>
      </c>
      <c r="T34" t="str">
        <f t="shared" si="5"/>
        <v>ETS Teleco</v>
      </c>
      <c r="U34" s="1">
        <f t="shared" si="6"/>
        <v>306</v>
      </c>
      <c r="V34" s="3">
        <f t="shared" si="7"/>
        <v>2.9411764705882353E-2</v>
      </c>
      <c r="W34" s="2">
        <f t="shared" si="8"/>
        <v>0.52287581699346408</v>
      </c>
      <c r="X34" s="2">
        <f t="shared" si="9"/>
        <v>0.44771241830065361</v>
      </c>
    </row>
    <row r="35" spans="1:24" x14ac:dyDescent="0.25">
      <c r="A35" t="s">
        <v>23</v>
      </c>
      <c r="C35" s="4">
        <v>518</v>
      </c>
      <c r="E35">
        <v>8.07</v>
      </c>
      <c r="G35" s="1">
        <v>2462</v>
      </c>
      <c r="I35">
        <v>38.35</v>
      </c>
      <c r="K35" s="1">
        <v>3266</v>
      </c>
      <c r="M35">
        <v>50.88</v>
      </c>
      <c r="O35">
        <v>173</v>
      </c>
      <c r="Q35">
        <v>2.7</v>
      </c>
      <c r="S35" s="1">
        <v>6419</v>
      </c>
      <c r="T35" t="str">
        <f t="shared" si="5"/>
        <v>Totals Universitat ...</v>
      </c>
      <c r="U35" s="1">
        <f t="shared" si="6"/>
        <v>6246</v>
      </c>
      <c r="V35" s="3">
        <f t="shared" si="7"/>
        <v>8.2933077169388414E-2</v>
      </c>
      <c r="W35" s="2">
        <f t="shared" si="8"/>
        <v>0.39417227025296192</v>
      </c>
      <c r="X35" s="2">
        <f t="shared" si="9"/>
        <v>0.52289465257764967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479</v>
      </c>
      <c r="E3">
        <v>13.13</v>
      </c>
      <c r="G3">
        <v>718</v>
      </c>
      <c r="I3">
        <v>19.68</v>
      </c>
      <c r="K3" s="1">
        <v>2425</v>
      </c>
      <c r="M3">
        <v>66.47</v>
      </c>
      <c r="O3">
        <v>26</v>
      </c>
      <c r="Q3">
        <v>0.71</v>
      </c>
      <c r="S3" s="1">
        <v>3648</v>
      </c>
      <c r="T3" t="str">
        <f t="shared" ref="T3:T16" si="0">+A3</f>
        <v>ETS Arquit</v>
      </c>
      <c r="U3" s="1">
        <f>+S3-O3</f>
        <v>3622</v>
      </c>
      <c r="V3" s="3">
        <f>+C3/$U3</f>
        <v>0.13224737713970183</v>
      </c>
      <c r="W3" s="2">
        <f>+G3/$U3</f>
        <v>0.19823302043070126</v>
      </c>
      <c r="X3" s="2">
        <f>+K3/$U3</f>
        <v>0.66951960242959696</v>
      </c>
    </row>
    <row r="4" spans="1:24" x14ac:dyDescent="0.25">
      <c r="A4" t="s">
        <v>11</v>
      </c>
      <c r="C4" s="4">
        <v>392</v>
      </c>
      <c r="E4">
        <v>13.47</v>
      </c>
      <c r="G4">
        <v>433</v>
      </c>
      <c r="I4">
        <v>14.88</v>
      </c>
      <c r="K4" s="1">
        <v>1932</v>
      </c>
      <c r="M4">
        <v>66.39</v>
      </c>
      <c r="O4">
        <v>153</v>
      </c>
      <c r="Q4">
        <v>5.26</v>
      </c>
      <c r="S4" s="1">
        <v>2910</v>
      </c>
      <c r="T4" t="str">
        <f t="shared" si="0"/>
        <v>Camins</v>
      </c>
      <c r="U4" s="1">
        <f t="shared" ref="U4:U16" si="1">+S4-O4</f>
        <v>2757</v>
      </c>
      <c r="V4" s="3">
        <f t="shared" ref="V4:V16" si="2">+C4/$U4</f>
        <v>0.142183532825535</v>
      </c>
      <c r="W4" s="2">
        <f t="shared" ref="W4:W16" si="3">+G4/$U4</f>
        <v>0.15705476967718535</v>
      </c>
      <c r="X4" s="2">
        <f t="shared" ref="X4:X16" si="4">+K4/$U4</f>
        <v>0.70076169749727968</v>
      </c>
    </row>
    <row r="5" spans="1:24" x14ac:dyDescent="0.25">
      <c r="A5" t="s">
        <v>12</v>
      </c>
      <c r="C5" s="4">
        <v>435</v>
      </c>
      <c r="E5">
        <v>12.99</v>
      </c>
      <c r="G5">
        <v>676</v>
      </c>
      <c r="I5">
        <v>20.190000000000001</v>
      </c>
      <c r="K5" s="1">
        <v>2157</v>
      </c>
      <c r="M5">
        <v>64.430000000000007</v>
      </c>
      <c r="O5">
        <v>80</v>
      </c>
      <c r="Q5">
        <v>2.39</v>
      </c>
      <c r="S5" s="1">
        <v>3348</v>
      </c>
      <c r="T5" t="str">
        <f t="shared" si="0"/>
        <v>Industr.</v>
      </c>
      <c r="U5" s="1">
        <f t="shared" si="1"/>
        <v>3268</v>
      </c>
      <c r="V5" s="3">
        <f t="shared" si="2"/>
        <v>0.13310893512851898</v>
      </c>
      <c r="W5" s="2">
        <f t="shared" si="3"/>
        <v>0.20685434516523868</v>
      </c>
      <c r="X5" s="2">
        <f t="shared" si="4"/>
        <v>0.66003671970624234</v>
      </c>
    </row>
    <row r="6" spans="1:24" x14ac:dyDescent="0.25">
      <c r="A6" t="s">
        <v>13</v>
      </c>
      <c r="C6" s="4">
        <v>570</v>
      </c>
      <c r="E6">
        <v>12.51</v>
      </c>
      <c r="G6">
        <v>773</v>
      </c>
      <c r="I6">
        <v>16.96</v>
      </c>
      <c r="K6" s="1">
        <v>3040</v>
      </c>
      <c r="M6">
        <v>66.7</v>
      </c>
      <c r="O6">
        <v>175</v>
      </c>
      <c r="Q6">
        <v>3.84</v>
      </c>
      <c r="S6" s="1">
        <v>4558</v>
      </c>
      <c r="T6" t="str">
        <f t="shared" si="0"/>
        <v>ETSIDiseny</v>
      </c>
      <c r="U6" s="1">
        <f t="shared" si="1"/>
        <v>4383</v>
      </c>
      <c r="V6" s="3">
        <f t="shared" si="2"/>
        <v>0.13004791238877481</v>
      </c>
      <c r="W6" s="2">
        <f t="shared" si="3"/>
        <v>0.17636322153775952</v>
      </c>
      <c r="X6" s="2">
        <f t="shared" si="4"/>
        <v>0.6935888660734657</v>
      </c>
    </row>
    <row r="7" spans="1:24" x14ac:dyDescent="0.25">
      <c r="A7" t="s">
        <v>14</v>
      </c>
      <c r="C7" s="4">
        <v>195</v>
      </c>
      <c r="E7">
        <v>19.62</v>
      </c>
      <c r="G7">
        <v>169</v>
      </c>
      <c r="I7">
        <v>17</v>
      </c>
      <c r="K7">
        <v>579</v>
      </c>
      <c r="M7">
        <v>58.25</v>
      </c>
      <c r="O7">
        <v>51</v>
      </c>
      <c r="Q7">
        <v>5.13</v>
      </c>
      <c r="S7" s="1">
        <v>994</v>
      </c>
      <c r="T7" t="str">
        <f t="shared" si="0"/>
        <v>Geodesia</v>
      </c>
      <c r="U7" s="1">
        <f t="shared" si="1"/>
        <v>943</v>
      </c>
      <c r="V7" s="3">
        <f t="shared" si="2"/>
        <v>0.20678685047720041</v>
      </c>
      <c r="W7" s="2">
        <f t="shared" si="3"/>
        <v>0.17921527041357371</v>
      </c>
      <c r="X7" s="2">
        <f t="shared" si="4"/>
        <v>0.61399787910922587</v>
      </c>
    </row>
    <row r="8" spans="1:24" x14ac:dyDescent="0.25">
      <c r="A8" t="s">
        <v>15</v>
      </c>
      <c r="C8" s="4">
        <v>312</v>
      </c>
      <c r="E8">
        <v>11.17</v>
      </c>
      <c r="G8">
        <v>394</v>
      </c>
      <c r="I8">
        <v>14.11</v>
      </c>
      <c r="K8" s="1">
        <v>2030</v>
      </c>
      <c r="M8">
        <v>72.709999999999994</v>
      </c>
      <c r="O8">
        <v>56</v>
      </c>
      <c r="Q8">
        <v>2.0099999999999998</v>
      </c>
      <c r="S8" s="1">
        <v>2792</v>
      </c>
      <c r="T8" t="str">
        <f t="shared" si="0"/>
        <v>Gest.Edif.</v>
      </c>
      <c r="U8" s="1">
        <f t="shared" si="1"/>
        <v>2736</v>
      </c>
      <c r="V8" s="3">
        <f t="shared" si="2"/>
        <v>0.11403508771929824</v>
      </c>
      <c r="W8" s="2">
        <f t="shared" si="3"/>
        <v>0.14400584795321639</v>
      </c>
      <c r="X8" s="2">
        <f t="shared" si="4"/>
        <v>0.74195906432748537</v>
      </c>
    </row>
    <row r="9" spans="1:24" x14ac:dyDescent="0.25">
      <c r="A9" t="s">
        <v>16</v>
      </c>
      <c r="C9" s="4">
        <v>434</v>
      </c>
      <c r="E9">
        <v>21.68</v>
      </c>
      <c r="G9">
        <v>463</v>
      </c>
      <c r="I9">
        <v>23.13</v>
      </c>
      <c r="K9" s="1">
        <v>952</v>
      </c>
      <c r="M9">
        <v>47.55</v>
      </c>
      <c r="O9">
        <v>153</v>
      </c>
      <c r="Q9">
        <v>7.64</v>
      </c>
      <c r="S9" s="1">
        <v>2002</v>
      </c>
      <c r="T9" t="str">
        <f t="shared" si="0"/>
        <v>EPS Alcoi</v>
      </c>
      <c r="U9" s="1">
        <f t="shared" si="1"/>
        <v>1849</v>
      </c>
      <c r="V9" s="3">
        <f t="shared" si="2"/>
        <v>0.23472147106544078</v>
      </c>
      <c r="W9" s="2">
        <f t="shared" si="3"/>
        <v>0.25040562466197946</v>
      </c>
      <c r="X9" s="2">
        <f t="shared" si="4"/>
        <v>0.51487290427257981</v>
      </c>
    </row>
    <row r="10" spans="1:24" x14ac:dyDescent="0.25">
      <c r="A10" t="s">
        <v>17</v>
      </c>
      <c r="C10" s="4">
        <v>354</v>
      </c>
      <c r="E10">
        <v>16.32</v>
      </c>
      <c r="G10">
        <v>541</v>
      </c>
      <c r="I10">
        <v>24.94</v>
      </c>
      <c r="K10" s="1">
        <v>1223</v>
      </c>
      <c r="M10">
        <v>56.39</v>
      </c>
      <c r="O10">
        <v>51</v>
      </c>
      <c r="Q10">
        <v>2.35</v>
      </c>
      <c r="S10" s="1">
        <v>2169</v>
      </c>
      <c r="T10" t="str">
        <f t="shared" si="0"/>
        <v>Fac. BBAA</v>
      </c>
      <c r="U10" s="1">
        <f t="shared" si="1"/>
        <v>2118</v>
      </c>
      <c r="V10" s="3">
        <f t="shared" si="2"/>
        <v>0.16713881019830029</v>
      </c>
      <c r="W10" s="2">
        <f t="shared" si="3"/>
        <v>0.25542965061378659</v>
      </c>
      <c r="X10" s="2">
        <f t="shared" si="4"/>
        <v>0.57743153918791312</v>
      </c>
    </row>
    <row r="11" spans="1:24" x14ac:dyDescent="0.25">
      <c r="A11" t="s">
        <v>18</v>
      </c>
      <c r="C11" s="4">
        <v>237</v>
      </c>
      <c r="E11">
        <v>11.85</v>
      </c>
      <c r="G11">
        <v>359</v>
      </c>
      <c r="I11">
        <v>17.95</v>
      </c>
      <c r="K11" s="1">
        <v>1337</v>
      </c>
      <c r="M11">
        <v>66.849999999999994</v>
      </c>
      <c r="O11">
        <v>67</v>
      </c>
      <c r="Q11">
        <v>3.35</v>
      </c>
      <c r="S11" s="1">
        <v>2000</v>
      </c>
      <c r="T11" t="str">
        <f t="shared" si="0"/>
        <v>Fac. Ade</v>
      </c>
      <c r="U11" s="1">
        <f t="shared" si="1"/>
        <v>1933</v>
      </c>
      <c r="V11" s="3">
        <f t="shared" si="2"/>
        <v>0.12260734609415416</v>
      </c>
      <c r="W11" s="2">
        <f t="shared" si="3"/>
        <v>0.18572167615106053</v>
      </c>
      <c r="X11" s="2">
        <f t="shared" si="4"/>
        <v>0.69167097775478525</v>
      </c>
    </row>
    <row r="12" spans="1:24" x14ac:dyDescent="0.25">
      <c r="A12" t="s">
        <v>19</v>
      </c>
      <c r="C12" s="4">
        <v>647</v>
      </c>
      <c r="E12">
        <v>25.62</v>
      </c>
      <c r="G12">
        <v>565</v>
      </c>
      <c r="I12">
        <v>22.38</v>
      </c>
      <c r="K12" s="1">
        <v>1220</v>
      </c>
      <c r="M12">
        <v>48.32</v>
      </c>
      <c r="O12">
        <v>93</v>
      </c>
      <c r="Q12">
        <v>3.68</v>
      </c>
      <c r="S12" s="1">
        <v>2525</v>
      </c>
      <c r="T12" t="str">
        <f t="shared" si="0"/>
        <v>EPS Gandia</v>
      </c>
      <c r="U12" s="1">
        <f t="shared" si="1"/>
        <v>2432</v>
      </c>
      <c r="V12" s="3">
        <f t="shared" si="2"/>
        <v>0.26603618421052633</v>
      </c>
      <c r="W12" s="2">
        <f t="shared" si="3"/>
        <v>0.23231907894736842</v>
      </c>
      <c r="X12" s="2">
        <f t="shared" si="4"/>
        <v>0.50164473684210531</v>
      </c>
    </row>
    <row r="13" spans="1:24" x14ac:dyDescent="0.25">
      <c r="A13" t="s">
        <v>20</v>
      </c>
      <c r="C13" s="4">
        <v>569</v>
      </c>
      <c r="E13">
        <v>16.52</v>
      </c>
      <c r="G13">
        <v>855</v>
      </c>
      <c r="I13">
        <v>24.82</v>
      </c>
      <c r="K13" s="1">
        <v>1852</v>
      </c>
      <c r="M13">
        <v>53.76</v>
      </c>
      <c r="O13">
        <v>169</v>
      </c>
      <c r="Q13">
        <v>4.91</v>
      </c>
      <c r="S13" s="1">
        <v>3445</v>
      </c>
      <c r="T13" t="str">
        <f t="shared" si="0"/>
        <v>ETSINF</v>
      </c>
      <c r="U13" s="1">
        <f t="shared" si="1"/>
        <v>3276</v>
      </c>
      <c r="V13" s="3">
        <f t="shared" si="2"/>
        <v>0.17368742368742368</v>
      </c>
      <c r="W13" s="2">
        <f t="shared" si="3"/>
        <v>0.26098901098901101</v>
      </c>
      <c r="X13" s="2">
        <f t="shared" si="4"/>
        <v>0.56532356532356531</v>
      </c>
    </row>
    <row r="14" spans="1:24" x14ac:dyDescent="0.25">
      <c r="A14" t="s">
        <v>21</v>
      </c>
      <c r="C14" s="4">
        <v>554</v>
      </c>
      <c r="E14">
        <v>17.59</v>
      </c>
      <c r="G14">
        <v>642</v>
      </c>
      <c r="I14">
        <v>20.39</v>
      </c>
      <c r="K14" s="1">
        <v>1809</v>
      </c>
      <c r="M14">
        <v>57.45</v>
      </c>
      <c r="O14">
        <v>144</v>
      </c>
      <c r="Q14">
        <v>4.57</v>
      </c>
      <c r="S14" s="1">
        <v>3149</v>
      </c>
      <c r="T14" t="str">
        <f t="shared" si="0"/>
        <v>Agronómica</v>
      </c>
      <c r="U14" s="1">
        <f t="shared" si="1"/>
        <v>3005</v>
      </c>
      <c r="V14" s="3">
        <f t="shared" si="2"/>
        <v>0.18435940099833611</v>
      </c>
      <c r="W14" s="2">
        <f t="shared" si="3"/>
        <v>0.21364392678868552</v>
      </c>
      <c r="X14" s="2">
        <f t="shared" si="4"/>
        <v>0.60199667221297837</v>
      </c>
    </row>
    <row r="15" spans="1:24" x14ac:dyDescent="0.25">
      <c r="A15" t="s">
        <v>22</v>
      </c>
      <c r="C15" s="4">
        <v>229</v>
      </c>
      <c r="E15">
        <v>14.06</v>
      </c>
      <c r="G15">
        <v>318</v>
      </c>
      <c r="I15">
        <v>19.52</v>
      </c>
      <c r="K15" s="1">
        <v>1053</v>
      </c>
      <c r="M15">
        <v>64.64</v>
      </c>
      <c r="O15">
        <v>29</v>
      </c>
      <c r="Q15">
        <v>1.78</v>
      </c>
      <c r="S15" s="1">
        <v>1629</v>
      </c>
      <c r="T15" t="str">
        <f t="shared" si="0"/>
        <v>ETS Teleco</v>
      </c>
      <c r="U15" s="1">
        <f t="shared" si="1"/>
        <v>1600</v>
      </c>
      <c r="V15" s="3">
        <f t="shared" si="2"/>
        <v>0.143125</v>
      </c>
      <c r="W15" s="2">
        <f t="shared" si="3"/>
        <v>0.19875000000000001</v>
      </c>
      <c r="X15" s="2">
        <f t="shared" si="4"/>
        <v>0.65812499999999996</v>
      </c>
    </row>
    <row r="16" spans="1:24" x14ac:dyDescent="0.25">
      <c r="A16" t="s">
        <v>23</v>
      </c>
      <c r="C16" s="5">
        <v>5407</v>
      </c>
      <c r="E16">
        <v>15.37</v>
      </c>
      <c r="G16" s="1">
        <v>6906</v>
      </c>
      <c r="I16">
        <v>19.64</v>
      </c>
      <c r="K16" s="1">
        <v>21609</v>
      </c>
      <c r="M16">
        <v>61.44</v>
      </c>
      <c r="O16" s="1">
        <v>1247</v>
      </c>
      <c r="Q16">
        <v>3.55</v>
      </c>
      <c r="S16" s="1">
        <v>35169</v>
      </c>
      <c r="T16" t="str">
        <f t="shared" si="0"/>
        <v>Totals Universitat ...</v>
      </c>
      <c r="U16" s="1">
        <f t="shared" si="1"/>
        <v>33922</v>
      </c>
      <c r="V16" s="3">
        <f t="shared" si="2"/>
        <v>0.15939508283709686</v>
      </c>
      <c r="W16" s="2">
        <f t="shared" si="3"/>
        <v>0.20358469429868523</v>
      </c>
      <c r="X16" s="2">
        <f t="shared" si="4"/>
        <v>0.63702022286421789</v>
      </c>
    </row>
    <row r="17" spans="1:24" x14ac:dyDescent="0.25">
      <c r="C17" s="1"/>
      <c r="G17" s="1"/>
      <c r="K17" s="1"/>
      <c r="O17" s="1"/>
      <c r="S17" s="1"/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27</v>
      </c>
      <c r="E22">
        <v>4.16</v>
      </c>
      <c r="G22">
        <v>280</v>
      </c>
      <c r="I22">
        <v>43.14</v>
      </c>
      <c r="K22">
        <v>336</v>
      </c>
      <c r="M22">
        <v>51.77</v>
      </c>
      <c r="O22">
        <v>6</v>
      </c>
      <c r="Q22">
        <v>0.92</v>
      </c>
      <c r="S22">
        <v>649</v>
      </c>
      <c r="T22" t="str">
        <f t="shared" ref="T22:T35" si="5">+A22</f>
        <v>ETS Arquit</v>
      </c>
      <c r="U22" s="1">
        <f>+S22-O22</f>
        <v>643</v>
      </c>
      <c r="V22" s="3">
        <f>+C22/$U22</f>
        <v>4.1990668740279936E-2</v>
      </c>
      <c r="W22" s="2">
        <f>+G22/$U22</f>
        <v>0.43545878693623641</v>
      </c>
      <c r="X22" s="2">
        <f>+K22/$U22</f>
        <v>0.52255054432348369</v>
      </c>
    </row>
    <row r="23" spans="1:24" x14ac:dyDescent="0.25">
      <c r="A23" t="s">
        <v>11</v>
      </c>
      <c r="C23" s="4">
        <v>30</v>
      </c>
      <c r="E23">
        <v>6.83</v>
      </c>
      <c r="G23">
        <v>137</v>
      </c>
      <c r="I23">
        <v>31.21</v>
      </c>
      <c r="K23">
        <v>247</v>
      </c>
      <c r="M23">
        <v>56.26</v>
      </c>
      <c r="O23">
        <v>25</v>
      </c>
      <c r="Q23">
        <v>5.69</v>
      </c>
      <c r="S23">
        <v>439</v>
      </c>
      <c r="T23" t="str">
        <f t="shared" si="5"/>
        <v>Camins</v>
      </c>
      <c r="U23" s="1">
        <f t="shared" ref="U23:U35" si="6">+S23-O23</f>
        <v>414</v>
      </c>
      <c r="V23" s="3">
        <f t="shared" ref="V23:V35" si="7">+C23/$U23</f>
        <v>7.2463768115942032E-2</v>
      </c>
      <c r="W23" s="2">
        <f t="shared" ref="W23:W35" si="8">+G23/$U23</f>
        <v>0.33091787439613529</v>
      </c>
      <c r="X23" s="2">
        <f t="shared" ref="X23:X35" si="9">+K23/$U23</f>
        <v>0.59661835748792269</v>
      </c>
    </row>
    <row r="24" spans="1:24" x14ac:dyDescent="0.25">
      <c r="A24" t="s">
        <v>12</v>
      </c>
      <c r="C24" s="4">
        <v>36</v>
      </c>
      <c r="E24">
        <v>4.8600000000000003</v>
      </c>
      <c r="G24">
        <v>312</v>
      </c>
      <c r="I24">
        <v>42.16</v>
      </c>
      <c r="K24">
        <v>377</v>
      </c>
      <c r="M24">
        <v>50.95</v>
      </c>
      <c r="O24">
        <v>15</v>
      </c>
      <c r="Q24">
        <v>2.0299999999999998</v>
      </c>
      <c r="S24">
        <v>740</v>
      </c>
      <c r="T24" t="str">
        <f t="shared" si="5"/>
        <v>Industr.</v>
      </c>
      <c r="U24" s="1">
        <f t="shared" si="6"/>
        <v>725</v>
      </c>
      <c r="V24" s="3">
        <f t="shared" si="7"/>
        <v>4.9655172413793101E-2</v>
      </c>
      <c r="W24" s="2">
        <f t="shared" si="8"/>
        <v>0.4303448275862069</v>
      </c>
      <c r="X24" s="2">
        <f t="shared" si="9"/>
        <v>0.52</v>
      </c>
    </row>
    <row r="25" spans="1:24" x14ac:dyDescent="0.25">
      <c r="A25" t="s">
        <v>13</v>
      </c>
      <c r="C25" s="4">
        <v>63</v>
      </c>
      <c r="E25">
        <v>8.4</v>
      </c>
      <c r="G25">
        <v>234</v>
      </c>
      <c r="I25">
        <v>31.2</v>
      </c>
      <c r="K25">
        <v>445</v>
      </c>
      <c r="M25">
        <v>59.33</v>
      </c>
      <c r="O25">
        <v>8</v>
      </c>
      <c r="Q25">
        <v>1.07</v>
      </c>
      <c r="S25">
        <v>750</v>
      </c>
      <c r="T25" t="str">
        <f t="shared" si="5"/>
        <v>ETSIDiseny</v>
      </c>
      <c r="U25" s="1">
        <f t="shared" si="6"/>
        <v>742</v>
      </c>
      <c r="V25" s="3">
        <f t="shared" si="7"/>
        <v>8.4905660377358486E-2</v>
      </c>
      <c r="W25" s="2">
        <f t="shared" si="8"/>
        <v>0.31536388140161725</v>
      </c>
      <c r="X25" s="2">
        <f t="shared" si="9"/>
        <v>0.59973045822102422</v>
      </c>
    </row>
    <row r="26" spans="1:24" x14ac:dyDescent="0.25">
      <c r="A26" t="s">
        <v>14</v>
      </c>
      <c r="C26" s="4">
        <v>15</v>
      </c>
      <c r="E26">
        <v>8.3800000000000008</v>
      </c>
      <c r="G26">
        <v>50</v>
      </c>
      <c r="I26">
        <v>27.93</v>
      </c>
      <c r="K26">
        <v>95</v>
      </c>
      <c r="M26">
        <v>53.07</v>
      </c>
      <c r="O26">
        <v>19</v>
      </c>
      <c r="Q26">
        <v>10.61</v>
      </c>
      <c r="S26">
        <v>179</v>
      </c>
      <c r="T26" t="str">
        <f t="shared" si="5"/>
        <v>Geodesia</v>
      </c>
      <c r="U26" s="1">
        <f t="shared" si="6"/>
        <v>160</v>
      </c>
      <c r="V26" s="3">
        <f t="shared" si="7"/>
        <v>9.375E-2</v>
      </c>
      <c r="W26" s="2">
        <f t="shared" si="8"/>
        <v>0.3125</v>
      </c>
      <c r="X26" s="2">
        <f t="shared" si="9"/>
        <v>0.59375</v>
      </c>
    </row>
    <row r="27" spans="1:24" x14ac:dyDescent="0.25">
      <c r="A27" t="s">
        <v>15</v>
      </c>
      <c r="C27" s="4">
        <v>24</v>
      </c>
      <c r="E27">
        <v>6.59</v>
      </c>
      <c r="G27">
        <v>61</v>
      </c>
      <c r="I27">
        <v>16.760000000000002</v>
      </c>
      <c r="K27">
        <v>271</v>
      </c>
      <c r="M27">
        <v>74.45</v>
      </c>
      <c r="O27">
        <v>8</v>
      </c>
      <c r="Q27">
        <v>2.2000000000000002</v>
      </c>
      <c r="S27">
        <v>364</v>
      </c>
      <c r="T27" t="str">
        <f t="shared" si="5"/>
        <v>Gest.Edif.</v>
      </c>
      <c r="U27" s="1">
        <f t="shared" si="6"/>
        <v>356</v>
      </c>
      <c r="V27" s="3">
        <f t="shared" si="7"/>
        <v>6.741573033707865E-2</v>
      </c>
      <c r="W27" s="2">
        <f t="shared" si="8"/>
        <v>0.17134831460674158</v>
      </c>
      <c r="X27" s="2">
        <f t="shared" si="9"/>
        <v>0.7612359550561798</v>
      </c>
    </row>
    <row r="28" spans="1:24" x14ac:dyDescent="0.25">
      <c r="A28" t="s">
        <v>16</v>
      </c>
      <c r="C28" s="4">
        <v>59</v>
      </c>
      <c r="E28">
        <v>12.02</v>
      </c>
      <c r="G28">
        <v>190</v>
      </c>
      <c r="I28">
        <v>38.700000000000003</v>
      </c>
      <c r="K28">
        <v>212</v>
      </c>
      <c r="M28">
        <v>43.18</v>
      </c>
      <c r="O28">
        <v>30</v>
      </c>
      <c r="Q28">
        <v>6.11</v>
      </c>
      <c r="S28">
        <v>491</v>
      </c>
      <c r="T28" t="str">
        <f t="shared" si="5"/>
        <v>EPS Alcoi</v>
      </c>
      <c r="U28" s="1">
        <f t="shared" si="6"/>
        <v>461</v>
      </c>
      <c r="V28" s="3">
        <f t="shared" si="7"/>
        <v>0.1279826464208243</v>
      </c>
      <c r="W28" s="2">
        <f t="shared" si="8"/>
        <v>0.4121475054229935</v>
      </c>
      <c r="X28" s="2">
        <f t="shared" si="9"/>
        <v>0.4598698481561822</v>
      </c>
    </row>
    <row r="29" spans="1:24" x14ac:dyDescent="0.25">
      <c r="A29" t="s">
        <v>17</v>
      </c>
      <c r="C29" s="4">
        <v>60</v>
      </c>
      <c r="E29">
        <v>10.77</v>
      </c>
      <c r="G29">
        <v>214</v>
      </c>
      <c r="I29">
        <v>38.42</v>
      </c>
      <c r="K29">
        <v>266</v>
      </c>
      <c r="M29">
        <v>47.76</v>
      </c>
      <c r="O29">
        <v>17</v>
      </c>
      <c r="Q29">
        <v>3.05</v>
      </c>
      <c r="S29">
        <v>557</v>
      </c>
      <c r="T29" t="str">
        <f t="shared" si="5"/>
        <v>Fac. BBAA</v>
      </c>
      <c r="U29" s="1">
        <f t="shared" si="6"/>
        <v>540</v>
      </c>
      <c r="V29" s="3">
        <f t="shared" si="7"/>
        <v>0.1111111111111111</v>
      </c>
      <c r="W29" s="2">
        <f t="shared" si="8"/>
        <v>0.39629629629629631</v>
      </c>
      <c r="X29" s="2">
        <f t="shared" si="9"/>
        <v>0.49259259259259258</v>
      </c>
    </row>
    <row r="30" spans="1:24" x14ac:dyDescent="0.25">
      <c r="A30" t="s">
        <v>18</v>
      </c>
      <c r="C30" s="4">
        <v>30</v>
      </c>
      <c r="E30">
        <v>6.7</v>
      </c>
      <c r="G30">
        <v>166</v>
      </c>
      <c r="I30">
        <v>37.049999999999997</v>
      </c>
      <c r="K30">
        <v>220</v>
      </c>
      <c r="M30">
        <v>49.11</v>
      </c>
      <c r="O30">
        <v>32</v>
      </c>
      <c r="Q30">
        <v>7.14</v>
      </c>
      <c r="S30">
        <v>448</v>
      </c>
      <c r="T30" t="str">
        <f t="shared" si="5"/>
        <v>Fac. Ade</v>
      </c>
      <c r="U30" s="1">
        <f t="shared" si="6"/>
        <v>416</v>
      </c>
      <c r="V30" s="3">
        <f t="shared" si="7"/>
        <v>7.2115384615384609E-2</v>
      </c>
      <c r="W30" s="2">
        <f t="shared" si="8"/>
        <v>0.39903846153846156</v>
      </c>
      <c r="X30" s="2">
        <f t="shared" si="9"/>
        <v>0.52884615384615385</v>
      </c>
    </row>
    <row r="31" spans="1:24" x14ac:dyDescent="0.25">
      <c r="A31" t="s">
        <v>19</v>
      </c>
      <c r="C31" s="4">
        <v>77</v>
      </c>
      <c r="E31">
        <v>17.5</v>
      </c>
      <c r="G31">
        <v>194</v>
      </c>
      <c r="I31">
        <v>44.09</v>
      </c>
      <c r="K31">
        <v>169</v>
      </c>
      <c r="M31">
        <v>38.409999999999997</v>
      </c>
      <c r="O31">
        <v>0</v>
      </c>
      <c r="Q31">
        <v>0</v>
      </c>
      <c r="S31">
        <v>440</v>
      </c>
      <c r="T31" t="str">
        <f t="shared" si="5"/>
        <v>EPS Gandia</v>
      </c>
      <c r="U31" s="1">
        <f t="shared" si="6"/>
        <v>440</v>
      </c>
      <c r="V31" s="3">
        <f t="shared" si="7"/>
        <v>0.17499999999999999</v>
      </c>
      <c r="W31" s="2">
        <f t="shared" si="8"/>
        <v>0.44090909090909092</v>
      </c>
      <c r="X31" s="2">
        <f t="shared" si="9"/>
        <v>0.38409090909090909</v>
      </c>
    </row>
    <row r="32" spans="1:24" x14ac:dyDescent="0.25">
      <c r="A32" t="s">
        <v>20</v>
      </c>
      <c r="C32" s="4">
        <v>82</v>
      </c>
      <c r="E32">
        <v>13.62</v>
      </c>
      <c r="G32">
        <v>200</v>
      </c>
      <c r="I32">
        <v>33.22</v>
      </c>
      <c r="K32">
        <v>314</v>
      </c>
      <c r="M32">
        <v>52.16</v>
      </c>
      <c r="O32">
        <v>6</v>
      </c>
      <c r="Q32">
        <v>1</v>
      </c>
      <c r="S32">
        <v>602</v>
      </c>
      <c r="T32" t="str">
        <f t="shared" si="5"/>
        <v>ETSINF</v>
      </c>
      <c r="U32" s="1">
        <f t="shared" si="6"/>
        <v>596</v>
      </c>
      <c r="V32" s="3">
        <f t="shared" si="7"/>
        <v>0.13758389261744966</v>
      </c>
      <c r="W32" s="2">
        <f t="shared" si="8"/>
        <v>0.33557046979865773</v>
      </c>
      <c r="X32" s="2">
        <f t="shared" si="9"/>
        <v>0.52684563758389258</v>
      </c>
    </row>
    <row r="33" spans="1:24" x14ac:dyDescent="0.25">
      <c r="A33" t="s">
        <v>21</v>
      </c>
      <c r="C33" s="4">
        <v>49</v>
      </c>
      <c r="E33">
        <v>7.95</v>
      </c>
      <c r="G33">
        <v>278</v>
      </c>
      <c r="I33">
        <v>45.13</v>
      </c>
      <c r="K33">
        <v>249</v>
      </c>
      <c r="M33">
        <v>40.42</v>
      </c>
      <c r="O33">
        <v>40</v>
      </c>
      <c r="Q33">
        <v>6.49</v>
      </c>
      <c r="S33">
        <v>616</v>
      </c>
      <c r="T33" t="str">
        <f t="shared" si="5"/>
        <v>Agronómica</v>
      </c>
      <c r="U33" s="1">
        <f t="shared" si="6"/>
        <v>576</v>
      </c>
      <c r="V33" s="3">
        <f t="shared" si="7"/>
        <v>8.5069444444444448E-2</v>
      </c>
      <c r="W33" s="2">
        <f t="shared" si="8"/>
        <v>0.4826388888888889</v>
      </c>
      <c r="X33" s="2">
        <f t="shared" si="9"/>
        <v>0.43229166666666669</v>
      </c>
    </row>
    <row r="34" spans="1:24" x14ac:dyDescent="0.25">
      <c r="A34" t="s">
        <v>22</v>
      </c>
      <c r="C34" s="4">
        <v>10</v>
      </c>
      <c r="E34">
        <v>4.46</v>
      </c>
      <c r="G34">
        <v>87</v>
      </c>
      <c r="I34">
        <v>38.840000000000003</v>
      </c>
      <c r="K34">
        <v>126</v>
      </c>
      <c r="M34">
        <v>56.25</v>
      </c>
      <c r="O34">
        <v>1</v>
      </c>
      <c r="Q34">
        <v>0.45</v>
      </c>
      <c r="S34">
        <v>224</v>
      </c>
      <c r="T34" t="str">
        <f t="shared" si="5"/>
        <v>ETS Teleco</v>
      </c>
      <c r="U34" s="1">
        <f t="shared" si="6"/>
        <v>223</v>
      </c>
      <c r="V34" s="3">
        <f t="shared" si="7"/>
        <v>4.4843049327354258E-2</v>
      </c>
      <c r="W34" s="2">
        <f t="shared" si="8"/>
        <v>0.39013452914798208</v>
      </c>
      <c r="X34" s="2">
        <f t="shared" si="9"/>
        <v>0.56502242152466364</v>
      </c>
    </row>
    <row r="35" spans="1:24" x14ac:dyDescent="0.25">
      <c r="A35" t="s">
        <v>23</v>
      </c>
      <c r="C35" s="4">
        <v>562</v>
      </c>
      <c r="E35">
        <v>8.65</v>
      </c>
      <c r="G35" s="1">
        <v>2403</v>
      </c>
      <c r="I35">
        <v>36.97</v>
      </c>
      <c r="K35" s="1">
        <v>3327</v>
      </c>
      <c r="M35">
        <v>51.19</v>
      </c>
      <c r="O35">
        <v>207</v>
      </c>
      <c r="Q35">
        <v>3.19</v>
      </c>
      <c r="S35" s="1">
        <v>6499</v>
      </c>
      <c r="T35" t="str">
        <f t="shared" si="5"/>
        <v>Totals Universitat ...</v>
      </c>
      <c r="U35" s="1">
        <f t="shared" si="6"/>
        <v>6292</v>
      </c>
      <c r="V35" s="3">
        <f t="shared" si="7"/>
        <v>8.9319771137952961E-2</v>
      </c>
      <c r="W35" s="2">
        <f t="shared" si="8"/>
        <v>0.38191354100445007</v>
      </c>
      <c r="X35" s="2">
        <f t="shared" si="9"/>
        <v>0.52876668785759695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536</v>
      </c>
      <c r="E3">
        <v>13.9</v>
      </c>
      <c r="G3">
        <v>695</v>
      </c>
      <c r="I3">
        <v>18.02</v>
      </c>
      <c r="K3" s="1">
        <v>2503</v>
      </c>
      <c r="M3">
        <v>64.91</v>
      </c>
      <c r="O3">
        <v>122</v>
      </c>
      <c r="Q3">
        <v>3.16</v>
      </c>
      <c r="S3" s="1">
        <v>3856</v>
      </c>
      <c r="T3" t="str">
        <f t="shared" ref="T3:T16" si="0">+A3</f>
        <v>ETS Arquit</v>
      </c>
      <c r="U3" s="1">
        <f>+S3-O3</f>
        <v>3734</v>
      </c>
      <c r="V3" s="3">
        <f>+C3/$U3</f>
        <v>0.1435457953936797</v>
      </c>
      <c r="W3" s="2">
        <f>+G3/$U3</f>
        <v>0.18612747723620782</v>
      </c>
      <c r="X3" s="2">
        <f>+K3/$U3</f>
        <v>0.67032672737011245</v>
      </c>
    </row>
    <row r="4" spans="1:24" x14ac:dyDescent="0.25">
      <c r="A4" t="s">
        <v>11</v>
      </c>
      <c r="C4" s="4">
        <v>439</v>
      </c>
      <c r="E4">
        <v>14.74</v>
      </c>
      <c r="G4">
        <v>406</v>
      </c>
      <c r="I4">
        <v>13.63</v>
      </c>
      <c r="K4" s="1">
        <v>1986</v>
      </c>
      <c r="M4">
        <v>66.67</v>
      </c>
      <c r="O4">
        <v>148</v>
      </c>
      <c r="Q4">
        <v>4.97</v>
      </c>
      <c r="S4" s="1">
        <v>2979</v>
      </c>
      <c r="T4" t="str">
        <f t="shared" si="0"/>
        <v>Camins</v>
      </c>
      <c r="U4" s="1">
        <f t="shared" ref="U4:U16" si="1">+S4-O4</f>
        <v>2831</v>
      </c>
      <c r="V4" s="3">
        <f t="shared" ref="V4:V16" si="2">+C4/$U4</f>
        <v>0.15506888025432708</v>
      </c>
      <c r="W4" s="2">
        <f t="shared" ref="W4:W16" si="3">+G4/$U4</f>
        <v>0.14341222182974214</v>
      </c>
      <c r="X4" s="2">
        <f t="shared" ref="X4:X16" si="4">+K4/$U4</f>
        <v>0.70151889791593081</v>
      </c>
    </row>
    <row r="5" spans="1:24" x14ac:dyDescent="0.25">
      <c r="A5" t="s">
        <v>12</v>
      </c>
      <c r="C5" s="4">
        <v>484</v>
      </c>
      <c r="E5">
        <v>14.41</v>
      </c>
      <c r="G5">
        <v>686</v>
      </c>
      <c r="I5">
        <v>20.420000000000002</v>
      </c>
      <c r="K5" s="1">
        <v>2095</v>
      </c>
      <c r="M5">
        <v>62.37</v>
      </c>
      <c r="O5">
        <v>94</v>
      </c>
      <c r="Q5">
        <v>2.8</v>
      </c>
      <c r="S5" s="1">
        <v>3359</v>
      </c>
      <c r="T5" t="str">
        <f t="shared" si="0"/>
        <v>Industr.</v>
      </c>
      <c r="U5" s="1">
        <f t="shared" si="1"/>
        <v>3265</v>
      </c>
      <c r="V5" s="3">
        <f t="shared" si="2"/>
        <v>0.14823889739663093</v>
      </c>
      <c r="W5" s="2">
        <f t="shared" si="3"/>
        <v>0.21010719754977028</v>
      </c>
      <c r="X5" s="2">
        <f t="shared" si="4"/>
        <v>0.64165390505359876</v>
      </c>
    </row>
    <row r="6" spans="1:24" x14ac:dyDescent="0.25">
      <c r="A6" t="s">
        <v>13</v>
      </c>
      <c r="C6" s="4">
        <v>597</v>
      </c>
      <c r="E6">
        <v>12.98</v>
      </c>
      <c r="G6">
        <v>817</v>
      </c>
      <c r="I6">
        <v>17.760000000000002</v>
      </c>
      <c r="K6" s="1">
        <v>3037</v>
      </c>
      <c r="M6">
        <v>66.010000000000005</v>
      </c>
      <c r="O6">
        <v>150</v>
      </c>
      <c r="Q6">
        <v>3.26</v>
      </c>
      <c r="S6" s="1">
        <v>4601</v>
      </c>
      <c r="T6" t="str">
        <f t="shared" si="0"/>
        <v>ETSIDiseny</v>
      </c>
      <c r="U6" s="1">
        <f t="shared" si="1"/>
        <v>4451</v>
      </c>
      <c r="V6" s="3">
        <f t="shared" si="2"/>
        <v>0.13412716243540779</v>
      </c>
      <c r="W6" s="2">
        <f t="shared" si="3"/>
        <v>0.18355425747023141</v>
      </c>
      <c r="X6" s="2">
        <f t="shared" si="4"/>
        <v>0.68231858009436086</v>
      </c>
    </row>
    <row r="7" spans="1:24" x14ac:dyDescent="0.25">
      <c r="A7" t="s">
        <v>14</v>
      </c>
      <c r="C7" s="4">
        <v>212</v>
      </c>
      <c r="E7">
        <v>21.07</v>
      </c>
      <c r="G7">
        <v>136</v>
      </c>
      <c r="I7">
        <v>13.52</v>
      </c>
      <c r="K7">
        <v>577</v>
      </c>
      <c r="M7">
        <v>57.36</v>
      </c>
      <c r="O7">
        <v>81</v>
      </c>
      <c r="Q7">
        <v>8.0500000000000007</v>
      </c>
      <c r="S7" s="1">
        <v>1006</v>
      </c>
      <c r="T7" t="str">
        <f t="shared" si="0"/>
        <v>Geodesia</v>
      </c>
      <c r="U7" s="1">
        <f t="shared" si="1"/>
        <v>925</v>
      </c>
      <c r="V7" s="3">
        <f t="shared" si="2"/>
        <v>0.22918918918918918</v>
      </c>
      <c r="W7" s="2">
        <f t="shared" si="3"/>
        <v>0.14702702702702702</v>
      </c>
      <c r="X7" s="2">
        <f t="shared" si="4"/>
        <v>0.62378378378378374</v>
      </c>
    </row>
    <row r="8" spans="1:24" x14ac:dyDescent="0.25">
      <c r="A8" t="s">
        <v>15</v>
      </c>
      <c r="C8" s="4">
        <v>345</v>
      </c>
      <c r="E8">
        <v>12.27</v>
      </c>
      <c r="G8">
        <v>377</v>
      </c>
      <c r="I8">
        <v>13.41</v>
      </c>
      <c r="K8" s="1">
        <v>2015</v>
      </c>
      <c r="M8">
        <v>71.66</v>
      </c>
      <c r="O8">
        <v>75</v>
      </c>
      <c r="Q8">
        <v>2.67</v>
      </c>
      <c r="S8" s="1">
        <v>2812</v>
      </c>
      <c r="T8" t="str">
        <f t="shared" si="0"/>
        <v>Gest.Edif.</v>
      </c>
      <c r="U8" s="1">
        <f t="shared" si="1"/>
        <v>2737</v>
      </c>
      <c r="V8" s="3">
        <f t="shared" si="2"/>
        <v>0.12605042016806722</v>
      </c>
      <c r="W8" s="2">
        <f t="shared" si="3"/>
        <v>0.13774205334307635</v>
      </c>
      <c r="X8" s="2">
        <f t="shared" si="4"/>
        <v>0.73620752648885646</v>
      </c>
    </row>
    <row r="9" spans="1:24" x14ac:dyDescent="0.25">
      <c r="A9" t="s">
        <v>16</v>
      </c>
      <c r="C9" s="4">
        <v>492</v>
      </c>
      <c r="E9">
        <v>22.6</v>
      </c>
      <c r="G9">
        <v>500</v>
      </c>
      <c r="I9">
        <v>22.97</v>
      </c>
      <c r="K9" s="1">
        <v>1023</v>
      </c>
      <c r="M9">
        <v>46.99</v>
      </c>
      <c r="O9">
        <v>162</v>
      </c>
      <c r="Q9">
        <v>7.44</v>
      </c>
      <c r="S9" s="1">
        <v>2177</v>
      </c>
      <c r="T9" t="str">
        <f t="shared" si="0"/>
        <v>EPS Alcoi</v>
      </c>
      <c r="U9" s="1">
        <f t="shared" si="1"/>
        <v>2015</v>
      </c>
      <c r="V9" s="3">
        <f t="shared" si="2"/>
        <v>0.24416873449131513</v>
      </c>
      <c r="W9" s="2">
        <f t="shared" si="3"/>
        <v>0.24813895781637718</v>
      </c>
      <c r="X9" s="2">
        <f t="shared" si="4"/>
        <v>0.50769230769230766</v>
      </c>
    </row>
    <row r="10" spans="1:24" x14ac:dyDescent="0.25">
      <c r="A10" t="s">
        <v>17</v>
      </c>
      <c r="C10" s="4">
        <v>354</v>
      </c>
      <c r="E10">
        <v>16.37</v>
      </c>
      <c r="G10">
        <v>555</v>
      </c>
      <c r="I10">
        <v>25.67</v>
      </c>
      <c r="K10" s="1">
        <v>1204</v>
      </c>
      <c r="M10">
        <v>55.69</v>
      </c>
      <c r="O10">
        <v>49</v>
      </c>
      <c r="Q10">
        <v>2.27</v>
      </c>
      <c r="S10" s="1">
        <v>2162</v>
      </c>
      <c r="T10" t="str">
        <f t="shared" si="0"/>
        <v>Fac. BBAA</v>
      </c>
      <c r="U10" s="1">
        <f t="shared" si="1"/>
        <v>2113</v>
      </c>
      <c r="V10" s="3">
        <f t="shared" si="2"/>
        <v>0.16753431140558447</v>
      </c>
      <c r="W10" s="2">
        <f t="shared" si="3"/>
        <v>0.26265972550875533</v>
      </c>
      <c r="X10" s="2">
        <f t="shared" si="4"/>
        <v>0.56980596308566023</v>
      </c>
    </row>
    <row r="11" spans="1:24" x14ac:dyDescent="0.25">
      <c r="A11" t="s">
        <v>18</v>
      </c>
      <c r="C11" s="4">
        <v>259</v>
      </c>
      <c r="E11">
        <v>12.37</v>
      </c>
      <c r="G11">
        <v>373</v>
      </c>
      <c r="I11">
        <v>17.809999999999999</v>
      </c>
      <c r="K11" s="1">
        <v>1381</v>
      </c>
      <c r="M11">
        <v>65.95</v>
      </c>
      <c r="O11">
        <v>81</v>
      </c>
      <c r="Q11">
        <v>3.87</v>
      </c>
      <c r="S11" s="1">
        <v>2094</v>
      </c>
      <c r="T11" t="str">
        <f t="shared" si="0"/>
        <v>Fac. Ade</v>
      </c>
      <c r="U11" s="1">
        <f t="shared" si="1"/>
        <v>2013</v>
      </c>
      <c r="V11" s="3">
        <f t="shared" si="2"/>
        <v>0.12866368604073522</v>
      </c>
      <c r="W11" s="2">
        <f t="shared" si="3"/>
        <v>0.18529557873820168</v>
      </c>
      <c r="X11" s="2">
        <f t="shared" si="4"/>
        <v>0.68604073522106312</v>
      </c>
    </row>
    <row r="12" spans="1:24" x14ac:dyDescent="0.25">
      <c r="A12" t="s">
        <v>19</v>
      </c>
      <c r="C12" s="4">
        <v>606</v>
      </c>
      <c r="E12">
        <v>25.85</v>
      </c>
      <c r="G12">
        <v>540</v>
      </c>
      <c r="I12">
        <v>23.04</v>
      </c>
      <c r="K12" s="1">
        <v>1153</v>
      </c>
      <c r="M12">
        <v>49.19</v>
      </c>
      <c r="O12">
        <v>45</v>
      </c>
      <c r="Q12">
        <v>1.92</v>
      </c>
      <c r="S12" s="1">
        <v>2344</v>
      </c>
      <c r="T12" t="str">
        <f t="shared" si="0"/>
        <v>EPS Gandia</v>
      </c>
      <c r="U12" s="1">
        <f t="shared" si="1"/>
        <v>2299</v>
      </c>
      <c r="V12" s="3">
        <f t="shared" si="2"/>
        <v>0.26359286646367985</v>
      </c>
      <c r="W12" s="2">
        <f t="shared" si="3"/>
        <v>0.234884732492388</v>
      </c>
      <c r="X12" s="2">
        <f t="shared" si="4"/>
        <v>0.5015224010439322</v>
      </c>
    </row>
    <row r="13" spans="1:24" x14ac:dyDescent="0.25">
      <c r="A13" t="s">
        <v>20</v>
      </c>
      <c r="C13" s="4">
        <v>582</v>
      </c>
      <c r="E13">
        <v>18.100000000000001</v>
      </c>
      <c r="G13">
        <v>780</v>
      </c>
      <c r="I13">
        <v>24.26</v>
      </c>
      <c r="K13" s="1">
        <v>1744</v>
      </c>
      <c r="M13">
        <v>54.25</v>
      </c>
      <c r="O13">
        <v>109</v>
      </c>
      <c r="Q13">
        <v>3.39</v>
      </c>
      <c r="S13" s="1">
        <v>3215</v>
      </c>
      <c r="T13" t="str">
        <f t="shared" si="0"/>
        <v>ETSINF</v>
      </c>
      <c r="U13" s="1">
        <f t="shared" si="1"/>
        <v>3106</v>
      </c>
      <c r="V13" s="3">
        <f t="shared" si="2"/>
        <v>0.18737926593689633</v>
      </c>
      <c r="W13" s="2">
        <f t="shared" si="3"/>
        <v>0.25112685125563428</v>
      </c>
      <c r="X13" s="2">
        <f t="shared" si="4"/>
        <v>0.56149388280746937</v>
      </c>
    </row>
    <row r="14" spans="1:24" x14ac:dyDescent="0.25">
      <c r="A14" t="s">
        <v>21</v>
      </c>
      <c r="C14" s="4">
        <v>546</v>
      </c>
      <c r="E14">
        <v>18.04</v>
      </c>
      <c r="G14">
        <v>620</v>
      </c>
      <c r="I14">
        <v>20.49</v>
      </c>
      <c r="K14" s="1">
        <v>1725</v>
      </c>
      <c r="M14">
        <v>57.01</v>
      </c>
      <c r="O14">
        <v>135</v>
      </c>
      <c r="Q14">
        <v>4.46</v>
      </c>
      <c r="S14" s="1">
        <v>3026</v>
      </c>
      <c r="T14" t="str">
        <f t="shared" si="0"/>
        <v>Agronómica</v>
      </c>
      <c r="U14" s="1">
        <f t="shared" si="1"/>
        <v>2891</v>
      </c>
      <c r="V14" s="3">
        <f t="shared" si="2"/>
        <v>0.18886198547215496</v>
      </c>
      <c r="W14" s="2">
        <f t="shared" si="3"/>
        <v>0.21445866482186096</v>
      </c>
      <c r="X14" s="2">
        <f t="shared" si="4"/>
        <v>0.59667934970598413</v>
      </c>
    </row>
    <row r="15" spans="1:24" x14ac:dyDescent="0.25">
      <c r="A15" t="s">
        <v>22</v>
      </c>
      <c r="C15" s="4">
        <v>226</v>
      </c>
      <c r="E15">
        <v>15.35</v>
      </c>
      <c r="G15">
        <v>263</v>
      </c>
      <c r="I15">
        <v>17.87</v>
      </c>
      <c r="K15">
        <v>942</v>
      </c>
      <c r="M15">
        <v>63.99</v>
      </c>
      <c r="O15">
        <v>41</v>
      </c>
      <c r="Q15">
        <v>2.79</v>
      </c>
      <c r="S15" s="1">
        <v>1472</v>
      </c>
      <c r="T15" t="str">
        <f t="shared" si="0"/>
        <v>ETS Teleco</v>
      </c>
      <c r="U15" s="1">
        <f t="shared" si="1"/>
        <v>1431</v>
      </c>
      <c r="V15" s="3">
        <f t="shared" si="2"/>
        <v>0.15793151642208245</v>
      </c>
      <c r="W15" s="2">
        <f t="shared" si="3"/>
        <v>0.18378756114605171</v>
      </c>
      <c r="X15" s="2">
        <f t="shared" si="4"/>
        <v>0.65828092243186587</v>
      </c>
    </row>
    <row r="16" spans="1:24" x14ac:dyDescent="0.25">
      <c r="A16" t="s">
        <v>23</v>
      </c>
      <c r="C16" s="5">
        <v>5678</v>
      </c>
      <c r="E16">
        <v>16.18</v>
      </c>
      <c r="G16" s="1">
        <v>6748</v>
      </c>
      <c r="I16">
        <v>19.22</v>
      </c>
      <c r="K16" s="1">
        <v>21385</v>
      </c>
      <c r="M16">
        <v>60.92</v>
      </c>
      <c r="O16" s="1">
        <v>1292</v>
      </c>
      <c r="Q16">
        <v>3.68</v>
      </c>
      <c r="S16" s="1">
        <v>35103</v>
      </c>
      <c r="T16" t="str">
        <f t="shared" si="0"/>
        <v>Totals Universitat ...</v>
      </c>
      <c r="U16" s="1">
        <f t="shared" si="1"/>
        <v>33811</v>
      </c>
      <c r="V16" s="3">
        <f t="shared" si="2"/>
        <v>0.16793351276211885</v>
      </c>
      <c r="W16" s="2">
        <f t="shared" si="3"/>
        <v>0.19958001833722752</v>
      </c>
      <c r="X16" s="2">
        <f t="shared" si="4"/>
        <v>0.63248646890065363</v>
      </c>
    </row>
    <row r="17" spans="1:24" x14ac:dyDescent="0.25">
      <c r="C17" s="1"/>
      <c r="G17" s="1"/>
      <c r="K17" s="1"/>
      <c r="O17" s="1"/>
      <c r="S17" s="1"/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46</v>
      </c>
      <c r="E22">
        <v>5.87</v>
      </c>
      <c r="G22">
        <v>324</v>
      </c>
      <c r="I22">
        <v>41.33</v>
      </c>
      <c r="K22">
        <v>375</v>
      </c>
      <c r="M22">
        <v>47.83</v>
      </c>
      <c r="O22">
        <v>39</v>
      </c>
      <c r="Q22">
        <v>4.97</v>
      </c>
      <c r="S22">
        <v>784</v>
      </c>
      <c r="T22" t="str">
        <f t="shared" ref="T22:T35" si="5">+A22</f>
        <v>ETS Arquit</v>
      </c>
      <c r="U22" s="1">
        <f>+S22-O22</f>
        <v>745</v>
      </c>
      <c r="V22" s="3">
        <f>+C22/$U22</f>
        <v>6.174496644295302E-2</v>
      </c>
      <c r="W22" s="2">
        <f>+G22/$U22</f>
        <v>0.43489932885906041</v>
      </c>
      <c r="X22" s="2">
        <f>+K22/$U22</f>
        <v>0.50335570469798663</v>
      </c>
    </row>
    <row r="23" spans="1:24" x14ac:dyDescent="0.25">
      <c r="A23" t="s">
        <v>11</v>
      </c>
      <c r="C23" s="4">
        <v>39</v>
      </c>
      <c r="E23">
        <v>8.2100000000000009</v>
      </c>
      <c r="G23">
        <v>144</v>
      </c>
      <c r="I23">
        <v>30.32</v>
      </c>
      <c r="K23">
        <v>247</v>
      </c>
      <c r="M23">
        <v>52</v>
      </c>
      <c r="O23">
        <v>45</v>
      </c>
      <c r="Q23">
        <v>9.4700000000000006</v>
      </c>
      <c r="S23">
        <v>475</v>
      </c>
      <c r="T23" t="str">
        <f t="shared" si="5"/>
        <v>Camins</v>
      </c>
      <c r="U23" s="1">
        <f t="shared" ref="U23:U35" si="6">+S23-O23</f>
        <v>430</v>
      </c>
      <c r="V23" s="3">
        <f t="shared" ref="V23:V35" si="7">+C23/$U23</f>
        <v>9.0697674418604657E-2</v>
      </c>
      <c r="W23" s="2">
        <f t="shared" ref="W23:W35" si="8">+G23/$U23</f>
        <v>0.33488372093023255</v>
      </c>
      <c r="X23" s="2">
        <f t="shared" ref="X23:X35" si="9">+K23/$U23</f>
        <v>0.57441860465116279</v>
      </c>
    </row>
    <row r="24" spans="1:24" x14ac:dyDescent="0.25">
      <c r="A24" t="s">
        <v>12</v>
      </c>
      <c r="C24" s="4">
        <v>44</v>
      </c>
      <c r="E24">
        <v>5.63</v>
      </c>
      <c r="G24">
        <v>331</v>
      </c>
      <c r="I24">
        <v>42.33</v>
      </c>
      <c r="K24">
        <v>380</v>
      </c>
      <c r="M24">
        <v>48.59</v>
      </c>
      <c r="O24">
        <v>27</v>
      </c>
      <c r="Q24">
        <v>3.45</v>
      </c>
      <c r="S24">
        <v>782</v>
      </c>
      <c r="T24" t="str">
        <f t="shared" si="5"/>
        <v>Industr.</v>
      </c>
      <c r="U24" s="1">
        <f t="shared" si="6"/>
        <v>755</v>
      </c>
      <c r="V24" s="3">
        <f t="shared" si="7"/>
        <v>5.8278145695364242E-2</v>
      </c>
      <c r="W24" s="2">
        <f t="shared" si="8"/>
        <v>0.43841059602649007</v>
      </c>
      <c r="X24" s="2">
        <f t="shared" si="9"/>
        <v>0.50331125827814571</v>
      </c>
    </row>
    <row r="25" spans="1:24" x14ac:dyDescent="0.25">
      <c r="A25" t="s">
        <v>13</v>
      </c>
      <c r="C25" s="4">
        <v>60</v>
      </c>
      <c r="E25">
        <v>7.31</v>
      </c>
      <c r="G25">
        <v>279</v>
      </c>
      <c r="I25">
        <v>33.979999999999997</v>
      </c>
      <c r="K25">
        <v>467</v>
      </c>
      <c r="M25">
        <v>56.88</v>
      </c>
      <c r="O25">
        <v>15</v>
      </c>
      <c r="Q25">
        <v>1.83</v>
      </c>
      <c r="S25">
        <v>821</v>
      </c>
      <c r="T25" t="str">
        <f t="shared" si="5"/>
        <v>ETSIDiseny</v>
      </c>
      <c r="U25" s="1">
        <f t="shared" si="6"/>
        <v>806</v>
      </c>
      <c r="V25" s="3">
        <f t="shared" si="7"/>
        <v>7.4441687344913146E-2</v>
      </c>
      <c r="W25" s="2">
        <f t="shared" si="8"/>
        <v>0.34615384615384615</v>
      </c>
      <c r="X25" s="2">
        <f t="shared" si="9"/>
        <v>0.57940446650124067</v>
      </c>
    </row>
    <row r="26" spans="1:24" x14ac:dyDescent="0.25">
      <c r="A26" t="s">
        <v>14</v>
      </c>
      <c r="C26" s="4">
        <v>16</v>
      </c>
      <c r="E26">
        <v>9.1999999999999993</v>
      </c>
      <c r="G26">
        <v>35</v>
      </c>
      <c r="I26">
        <v>20.11</v>
      </c>
      <c r="K26">
        <v>95</v>
      </c>
      <c r="M26">
        <v>54.6</v>
      </c>
      <c r="O26">
        <v>28</v>
      </c>
      <c r="Q26">
        <v>16.09</v>
      </c>
      <c r="S26">
        <v>174</v>
      </c>
      <c r="T26" t="str">
        <f t="shared" si="5"/>
        <v>Geodesia</v>
      </c>
      <c r="U26" s="1">
        <f t="shared" si="6"/>
        <v>146</v>
      </c>
      <c r="V26" s="3">
        <f t="shared" si="7"/>
        <v>0.1095890410958904</v>
      </c>
      <c r="W26" s="2">
        <f t="shared" si="8"/>
        <v>0.23972602739726026</v>
      </c>
      <c r="X26" s="2">
        <f t="shared" si="9"/>
        <v>0.65068493150684936</v>
      </c>
    </row>
    <row r="27" spans="1:24" x14ac:dyDescent="0.25">
      <c r="A27" t="s">
        <v>15</v>
      </c>
      <c r="C27" s="4">
        <v>38</v>
      </c>
      <c r="E27">
        <v>10.41</v>
      </c>
      <c r="G27">
        <v>52</v>
      </c>
      <c r="I27">
        <v>14.25</v>
      </c>
      <c r="K27">
        <v>268</v>
      </c>
      <c r="M27">
        <v>73.42</v>
      </c>
      <c r="O27">
        <v>7</v>
      </c>
      <c r="Q27">
        <v>1.92</v>
      </c>
      <c r="S27">
        <v>365</v>
      </c>
      <c r="T27" t="str">
        <f t="shared" si="5"/>
        <v>Gest.Edif.</v>
      </c>
      <c r="U27" s="1">
        <f t="shared" si="6"/>
        <v>358</v>
      </c>
      <c r="V27" s="3">
        <f t="shared" si="7"/>
        <v>0.10614525139664804</v>
      </c>
      <c r="W27" s="2">
        <f t="shared" si="8"/>
        <v>0.14525139664804471</v>
      </c>
      <c r="X27" s="2">
        <f t="shared" si="9"/>
        <v>0.74860335195530725</v>
      </c>
    </row>
    <row r="28" spans="1:24" x14ac:dyDescent="0.25">
      <c r="A28" t="s">
        <v>16</v>
      </c>
      <c r="C28" s="4">
        <v>58</v>
      </c>
      <c r="E28">
        <v>10.23</v>
      </c>
      <c r="G28">
        <v>230</v>
      </c>
      <c r="I28">
        <v>40.56</v>
      </c>
      <c r="K28">
        <v>242</v>
      </c>
      <c r="M28">
        <v>42.68</v>
      </c>
      <c r="O28">
        <v>37</v>
      </c>
      <c r="Q28">
        <v>6.53</v>
      </c>
      <c r="S28">
        <v>567</v>
      </c>
      <c r="T28" t="str">
        <f t="shared" si="5"/>
        <v>EPS Alcoi</v>
      </c>
      <c r="U28" s="1">
        <f t="shared" si="6"/>
        <v>530</v>
      </c>
      <c r="V28" s="3">
        <f t="shared" si="7"/>
        <v>0.10943396226415095</v>
      </c>
      <c r="W28" s="2">
        <f t="shared" si="8"/>
        <v>0.43396226415094341</v>
      </c>
      <c r="X28" s="2">
        <f t="shared" si="9"/>
        <v>0.45660377358490567</v>
      </c>
    </row>
    <row r="29" spans="1:24" x14ac:dyDescent="0.25">
      <c r="A29" t="s">
        <v>17</v>
      </c>
      <c r="C29" s="4">
        <v>59</v>
      </c>
      <c r="E29">
        <v>10.48</v>
      </c>
      <c r="G29">
        <v>217</v>
      </c>
      <c r="I29">
        <v>38.54</v>
      </c>
      <c r="K29">
        <v>270</v>
      </c>
      <c r="M29">
        <v>47.96</v>
      </c>
      <c r="O29">
        <v>17</v>
      </c>
      <c r="Q29">
        <v>3.02</v>
      </c>
      <c r="S29">
        <v>563</v>
      </c>
      <c r="T29" t="str">
        <f t="shared" si="5"/>
        <v>Fac. BBAA</v>
      </c>
      <c r="U29" s="1">
        <f t="shared" si="6"/>
        <v>546</v>
      </c>
      <c r="V29" s="3">
        <f t="shared" si="7"/>
        <v>0.10805860805860806</v>
      </c>
      <c r="W29" s="2">
        <f t="shared" si="8"/>
        <v>0.39743589743589741</v>
      </c>
      <c r="X29" s="2">
        <f t="shared" si="9"/>
        <v>0.49450549450549453</v>
      </c>
    </row>
    <row r="30" spans="1:24" x14ac:dyDescent="0.25">
      <c r="A30" t="s">
        <v>18</v>
      </c>
      <c r="C30" s="4">
        <v>30</v>
      </c>
      <c r="E30">
        <v>6.3</v>
      </c>
      <c r="G30">
        <v>183</v>
      </c>
      <c r="I30">
        <v>38.450000000000003</v>
      </c>
      <c r="K30">
        <v>224</v>
      </c>
      <c r="M30">
        <v>47.06</v>
      </c>
      <c r="O30">
        <v>39</v>
      </c>
      <c r="Q30">
        <v>8.19</v>
      </c>
      <c r="S30">
        <v>476</v>
      </c>
      <c r="T30" t="str">
        <f t="shared" si="5"/>
        <v>Fac. Ade</v>
      </c>
      <c r="U30" s="1">
        <f t="shared" si="6"/>
        <v>437</v>
      </c>
      <c r="V30" s="3">
        <f t="shared" si="7"/>
        <v>6.8649885583524028E-2</v>
      </c>
      <c r="W30" s="2">
        <f t="shared" si="8"/>
        <v>0.41876430205949655</v>
      </c>
      <c r="X30" s="2">
        <f t="shared" si="9"/>
        <v>0.51258581235697942</v>
      </c>
    </row>
    <row r="31" spans="1:24" x14ac:dyDescent="0.25">
      <c r="A31" t="s">
        <v>19</v>
      </c>
      <c r="C31" s="4">
        <v>61</v>
      </c>
      <c r="E31">
        <v>13.41</v>
      </c>
      <c r="G31">
        <v>237</v>
      </c>
      <c r="I31">
        <v>52.09</v>
      </c>
      <c r="K31">
        <v>155</v>
      </c>
      <c r="M31">
        <v>34.07</v>
      </c>
      <c r="O31">
        <v>2</v>
      </c>
      <c r="Q31">
        <v>0.44</v>
      </c>
      <c r="S31">
        <v>455</v>
      </c>
      <c r="T31" t="str">
        <f t="shared" si="5"/>
        <v>EPS Gandia</v>
      </c>
      <c r="U31" s="1">
        <f t="shared" si="6"/>
        <v>453</v>
      </c>
      <c r="V31" s="3">
        <f t="shared" si="7"/>
        <v>0.13465783664459161</v>
      </c>
      <c r="W31" s="2">
        <f t="shared" si="8"/>
        <v>0.52317880794701987</v>
      </c>
      <c r="X31" s="2">
        <f t="shared" si="9"/>
        <v>0.34216335540838855</v>
      </c>
    </row>
    <row r="32" spans="1:24" x14ac:dyDescent="0.25">
      <c r="A32" t="s">
        <v>20</v>
      </c>
      <c r="C32" s="4">
        <v>69</v>
      </c>
      <c r="E32">
        <v>12.39</v>
      </c>
      <c r="G32">
        <v>187</v>
      </c>
      <c r="I32">
        <v>33.57</v>
      </c>
      <c r="K32">
        <v>289</v>
      </c>
      <c r="M32">
        <v>51.89</v>
      </c>
      <c r="O32">
        <v>12</v>
      </c>
      <c r="Q32">
        <v>2.15</v>
      </c>
      <c r="S32">
        <v>557</v>
      </c>
      <c r="T32" t="str">
        <f t="shared" si="5"/>
        <v>ETSINF</v>
      </c>
      <c r="U32" s="1">
        <f t="shared" si="6"/>
        <v>545</v>
      </c>
      <c r="V32" s="3">
        <f t="shared" si="7"/>
        <v>0.12660550458715597</v>
      </c>
      <c r="W32" s="2">
        <f t="shared" si="8"/>
        <v>0.34311926605504589</v>
      </c>
      <c r="X32" s="2">
        <f t="shared" si="9"/>
        <v>0.53027522935779814</v>
      </c>
    </row>
    <row r="33" spans="1:24" x14ac:dyDescent="0.25">
      <c r="A33" t="s">
        <v>21</v>
      </c>
      <c r="C33" s="4">
        <v>41</v>
      </c>
      <c r="E33">
        <v>6.58</v>
      </c>
      <c r="G33">
        <v>281</v>
      </c>
      <c r="I33">
        <v>45.1</v>
      </c>
      <c r="K33">
        <v>265</v>
      </c>
      <c r="M33">
        <v>42.54</v>
      </c>
      <c r="O33">
        <v>36</v>
      </c>
      <c r="Q33">
        <v>5.78</v>
      </c>
      <c r="S33">
        <v>623</v>
      </c>
      <c r="T33" t="str">
        <f t="shared" si="5"/>
        <v>Agronómica</v>
      </c>
      <c r="U33" s="1">
        <f t="shared" si="6"/>
        <v>587</v>
      </c>
      <c r="V33" s="3">
        <f t="shared" si="7"/>
        <v>6.9846678023850084E-2</v>
      </c>
      <c r="W33" s="2">
        <f t="shared" si="8"/>
        <v>0.47870528109028959</v>
      </c>
      <c r="X33" s="2">
        <f t="shared" si="9"/>
        <v>0.45144804088586032</v>
      </c>
    </row>
    <row r="34" spans="1:24" x14ac:dyDescent="0.25">
      <c r="A34" t="s">
        <v>22</v>
      </c>
      <c r="C34" s="4">
        <v>10</v>
      </c>
      <c r="E34">
        <v>4.4400000000000004</v>
      </c>
      <c r="G34">
        <v>91</v>
      </c>
      <c r="I34">
        <v>40.44</v>
      </c>
      <c r="K34">
        <v>124</v>
      </c>
      <c r="M34">
        <v>55.11</v>
      </c>
      <c r="O34">
        <v>0</v>
      </c>
      <c r="Q34">
        <v>0</v>
      </c>
      <c r="S34">
        <v>225</v>
      </c>
      <c r="T34" t="str">
        <f t="shared" si="5"/>
        <v>ETS Teleco</v>
      </c>
      <c r="U34" s="1">
        <f t="shared" si="6"/>
        <v>225</v>
      </c>
      <c r="V34" s="3">
        <f t="shared" si="7"/>
        <v>4.4444444444444446E-2</v>
      </c>
      <c r="W34" s="2">
        <f t="shared" si="8"/>
        <v>0.40444444444444444</v>
      </c>
      <c r="X34" s="2">
        <f t="shared" si="9"/>
        <v>0.55111111111111111</v>
      </c>
    </row>
    <row r="35" spans="1:24" x14ac:dyDescent="0.25">
      <c r="A35" t="s">
        <v>23</v>
      </c>
      <c r="C35" s="4">
        <v>571</v>
      </c>
      <c r="E35">
        <v>8.32</v>
      </c>
      <c r="G35" s="1">
        <v>2591</v>
      </c>
      <c r="I35">
        <v>37.729999999999997</v>
      </c>
      <c r="K35" s="1">
        <v>3401</v>
      </c>
      <c r="M35">
        <v>49.53</v>
      </c>
      <c r="O35">
        <v>304</v>
      </c>
      <c r="Q35">
        <v>4.43</v>
      </c>
      <c r="S35" s="1">
        <v>6867</v>
      </c>
      <c r="T35" t="str">
        <f t="shared" si="5"/>
        <v>Totals Universitat ...</v>
      </c>
      <c r="U35" s="1">
        <f t="shared" si="6"/>
        <v>6563</v>
      </c>
      <c r="V35" s="3">
        <f t="shared" si="7"/>
        <v>8.700289501752248E-2</v>
      </c>
      <c r="W35" s="2">
        <f t="shared" si="8"/>
        <v>0.39478896845954592</v>
      </c>
      <c r="X35" s="2">
        <f t="shared" si="9"/>
        <v>0.51820813652293163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537</v>
      </c>
      <c r="E3">
        <v>14.1</v>
      </c>
      <c r="G3">
        <v>681</v>
      </c>
      <c r="I3">
        <v>17.88</v>
      </c>
      <c r="K3" s="1">
        <v>2440</v>
      </c>
      <c r="M3">
        <v>64.08</v>
      </c>
      <c r="O3">
        <v>150</v>
      </c>
      <c r="Q3">
        <v>3.94</v>
      </c>
      <c r="S3" s="1">
        <v>3808</v>
      </c>
      <c r="T3" t="str">
        <f t="shared" ref="T3:T16" si="0">+A3</f>
        <v>ETS Arquit</v>
      </c>
      <c r="U3" s="1">
        <f>+S3-O3</f>
        <v>3658</v>
      </c>
      <c r="V3" s="3">
        <f>+C3/$U3</f>
        <v>0.14680153089119738</v>
      </c>
      <c r="W3" s="2">
        <f>+G3/$U3</f>
        <v>0.1861673045379989</v>
      </c>
      <c r="X3" s="2">
        <f>+K3/$U3</f>
        <v>0.66703116457080369</v>
      </c>
    </row>
    <row r="4" spans="1:24" x14ac:dyDescent="0.25">
      <c r="A4" t="s">
        <v>11</v>
      </c>
      <c r="C4" s="4">
        <v>436</v>
      </c>
      <c r="E4">
        <v>14.33</v>
      </c>
      <c r="G4">
        <v>465</v>
      </c>
      <c r="I4">
        <v>15.28</v>
      </c>
      <c r="K4" s="1">
        <v>1990</v>
      </c>
      <c r="M4">
        <v>65.400000000000006</v>
      </c>
      <c r="O4">
        <v>152</v>
      </c>
      <c r="Q4">
        <v>5</v>
      </c>
      <c r="S4" s="1">
        <v>3043</v>
      </c>
      <c r="T4" t="str">
        <f t="shared" si="0"/>
        <v>Camins</v>
      </c>
      <c r="U4" s="1">
        <f t="shared" ref="U4:U16" si="1">+S4-O4</f>
        <v>2891</v>
      </c>
      <c r="V4" s="3">
        <f t="shared" ref="V4:V16" si="2">+C4/$U4</f>
        <v>0.15081286751988932</v>
      </c>
      <c r="W4" s="2">
        <f t="shared" ref="W4:W16" si="3">+G4/$U4</f>
        <v>0.1608439986163957</v>
      </c>
      <c r="X4" s="2">
        <f t="shared" ref="X4:X16" si="4">+K4/$U4</f>
        <v>0.68834313386371493</v>
      </c>
    </row>
    <row r="5" spans="1:24" x14ac:dyDescent="0.25">
      <c r="A5" t="s">
        <v>12</v>
      </c>
      <c r="C5" s="4">
        <v>474</v>
      </c>
      <c r="E5">
        <v>13.97</v>
      </c>
      <c r="G5">
        <v>635</v>
      </c>
      <c r="I5">
        <v>18.71</v>
      </c>
      <c r="K5" s="1">
        <v>2171</v>
      </c>
      <c r="M5">
        <v>63.97</v>
      </c>
      <c r="O5">
        <v>114</v>
      </c>
      <c r="Q5">
        <v>3.36</v>
      </c>
      <c r="S5" s="1">
        <v>3394</v>
      </c>
      <c r="T5" t="str">
        <f t="shared" si="0"/>
        <v>Industr.</v>
      </c>
      <c r="U5" s="1">
        <f t="shared" si="1"/>
        <v>3280</v>
      </c>
      <c r="V5" s="3">
        <f t="shared" si="2"/>
        <v>0.14451219512195121</v>
      </c>
      <c r="W5" s="2">
        <f t="shared" si="3"/>
        <v>0.19359756097560976</v>
      </c>
      <c r="X5" s="2">
        <f t="shared" si="4"/>
        <v>0.661890243902439</v>
      </c>
    </row>
    <row r="6" spans="1:24" x14ac:dyDescent="0.25">
      <c r="A6" t="s">
        <v>13</v>
      </c>
      <c r="C6" s="4">
        <v>607</v>
      </c>
      <c r="E6">
        <v>12.84</v>
      </c>
      <c r="G6">
        <v>847</v>
      </c>
      <c r="I6">
        <v>17.91</v>
      </c>
      <c r="K6" s="1">
        <v>3052</v>
      </c>
      <c r="M6">
        <v>64.55</v>
      </c>
      <c r="O6">
        <v>222</v>
      </c>
      <c r="Q6">
        <v>4.7</v>
      </c>
      <c r="S6" s="1">
        <v>4728</v>
      </c>
      <c r="T6" t="str">
        <f t="shared" si="0"/>
        <v>ETSIDiseny</v>
      </c>
      <c r="U6" s="1">
        <f t="shared" si="1"/>
        <v>4506</v>
      </c>
      <c r="V6" s="3">
        <f t="shared" si="2"/>
        <v>0.13470927652019529</v>
      </c>
      <c r="W6" s="2">
        <f t="shared" si="3"/>
        <v>0.18797159343098091</v>
      </c>
      <c r="X6" s="2">
        <f t="shared" si="4"/>
        <v>0.67731913004882383</v>
      </c>
    </row>
    <row r="7" spans="1:24" x14ac:dyDescent="0.25">
      <c r="A7" t="s">
        <v>14</v>
      </c>
      <c r="C7" s="4">
        <v>207</v>
      </c>
      <c r="E7">
        <v>20.72</v>
      </c>
      <c r="G7">
        <v>167</v>
      </c>
      <c r="I7">
        <v>16.72</v>
      </c>
      <c r="K7">
        <v>564</v>
      </c>
      <c r="M7">
        <v>56.46</v>
      </c>
      <c r="O7">
        <v>61</v>
      </c>
      <c r="Q7">
        <v>6.11</v>
      </c>
      <c r="S7">
        <v>999</v>
      </c>
      <c r="T7" t="str">
        <f t="shared" si="0"/>
        <v>Geodesia</v>
      </c>
      <c r="U7" s="1">
        <f t="shared" si="1"/>
        <v>938</v>
      </c>
      <c r="V7" s="3">
        <f t="shared" si="2"/>
        <v>0.22068230277185502</v>
      </c>
      <c r="W7" s="2">
        <f t="shared" si="3"/>
        <v>0.17803837953091683</v>
      </c>
      <c r="X7" s="2">
        <f t="shared" si="4"/>
        <v>0.6012793176972282</v>
      </c>
    </row>
    <row r="8" spans="1:24" x14ac:dyDescent="0.25">
      <c r="A8" t="s">
        <v>15</v>
      </c>
      <c r="C8" s="4">
        <v>326</v>
      </c>
      <c r="E8">
        <v>11.41</v>
      </c>
      <c r="G8">
        <v>386</v>
      </c>
      <c r="I8">
        <v>13.51</v>
      </c>
      <c r="K8" s="1">
        <v>2070</v>
      </c>
      <c r="M8">
        <v>72.45</v>
      </c>
      <c r="O8">
        <v>75</v>
      </c>
      <c r="Q8">
        <v>2.63</v>
      </c>
      <c r="S8" s="1">
        <v>2857</v>
      </c>
      <c r="T8" t="str">
        <f t="shared" si="0"/>
        <v>Gest.Edif.</v>
      </c>
      <c r="U8" s="1">
        <f t="shared" si="1"/>
        <v>2782</v>
      </c>
      <c r="V8" s="3">
        <f t="shared" si="2"/>
        <v>0.11718188353702372</v>
      </c>
      <c r="W8" s="2">
        <f t="shared" si="3"/>
        <v>0.1387491013659238</v>
      </c>
      <c r="X8" s="2">
        <f t="shared" si="4"/>
        <v>0.74406901509705248</v>
      </c>
    </row>
    <row r="9" spans="1:24" x14ac:dyDescent="0.25">
      <c r="A9" t="s">
        <v>16</v>
      </c>
      <c r="C9" s="4">
        <v>550</v>
      </c>
      <c r="E9">
        <v>24.99</v>
      </c>
      <c r="G9">
        <v>416</v>
      </c>
      <c r="I9">
        <v>18.899999999999999</v>
      </c>
      <c r="K9" s="1">
        <v>1057</v>
      </c>
      <c r="M9">
        <v>48.02</v>
      </c>
      <c r="O9">
        <v>178</v>
      </c>
      <c r="Q9">
        <v>8.09</v>
      </c>
      <c r="S9" s="1">
        <v>2201</v>
      </c>
      <c r="T9" t="str">
        <f t="shared" si="0"/>
        <v>EPS Alcoi</v>
      </c>
      <c r="U9" s="1">
        <f t="shared" si="1"/>
        <v>2023</v>
      </c>
      <c r="V9" s="3">
        <f t="shared" si="2"/>
        <v>0.27187345526445872</v>
      </c>
      <c r="W9" s="2">
        <f t="shared" si="3"/>
        <v>0.20563519525457241</v>
      </c>
      <c r="X9" s="2">
        <f t="shared" si="4"/>
        <v>0.52249134948096887</v>
      </c>
    </row>
    <row r="10" spans="1:24" x14ac:dyDescent="0.25">
      <c r="A10" t="s">
        <v>17</v>
      </c>
      <c r="C10" s="4">
        <v>355</v>
      </c>
      <c r="E10">
        <v>15.76</v>
      </c>
      <c r="G10">
        <v>553</v>
      </c>
      <c r="I10">
        <v>24.55</v>
      </c>
      <c r="K10" s="1">
        <v>1263</v>
      </c>
      <c r="M10">
        <v>56.06</v>
      </c>
      <c r="O10">
        <v>82</v>
      </c>
      <c r="Q10">
        <v>3.64</v>
      </c>
      <c r="S10" s="1">
        <v>2253</v>
      </c>
      <c r="T10" t="str">
        <f t="shared" si="0"/>
        <v>Fac. BBAA</v>
      </c>
      <c r="U10" s="1">
        <f t="shared" si="1"/>
        <v>2171</v>
      </c>
      <c r="V10" s="3">
        <f t="shared" si="2"/>
        <v>0.16351911561492399</v>
      </c>
      <c r="W10" s="2">
        <f t="shared" si="3"/>
        <v>0.25472132657761398</v>
      </c>
      <c r="X10" s="2">
        <f t="shared" si="4"/>
        <v>0.58175955780746202</v>
      </c>
    </row>
    <row r="11" spans="1:24" x14ac:dyDescent="0.25">
      <c r="A11" t="s">
        <v>18</v>
      </c>
      <c r="C11" s="4">
        <v>287</v>
      </c>
      <c r="E11">
        <v>13.11</v>
      </c>
      <c r="G11">
        <v>381</v>
      </c>
      <c r="I11">
        <v>17.399999999999999</v>
      </c>
      <c r="K11" s="1">
        <v>1424</v>
      </c>
      <c r="M11">
        <v>65.02</v>
      </c>
      <c r="O11">
        <v>98</v>
      </c>
      <c r="Q11">
        <v>4.47</v>
      </c>
      <c r="S11" s="1">
        <v>2190</v>
      </c>
      <c r="T11" t="str">
        <f t="shared" si="0"/>
        <v>Fac. Ade</v>
      </c>
      <c r="U11" s="1">
        <f t="shared" si="1"/>
        <v>2092</v>
      </c>
      <c r="V11" s="3">
        <f t="shared" si="2"/>
        <v>0.13718929254302104</v>
      </c>
      <c r="W11" s="2">
        <f t="shared" si="3"/>
        <v>0.18212237093690248</v>
      </c>
      <c r="X11" s="2">
        <f t="shared" si="4"/>
        <v>0.68068833652007643</v>
      </c>
    </row>
    <row r="12" spans="1:24" x14ac:dyDescent="0.25">
      <c r="A12" t="s">
        <v>19</v>
      </c>
      <c r="C12" s="4">
        <v>617</v>
      </c>
      <c r="E12">
        <v>27.28</v>
      </c>
      <c r="G12">
        <v>535</v>
      </c>
      <c r="I12">
        <v>23.65</v>
      </c>
      <c r="K12" s="1">
        <v>1077</v>
      </c>
      <c r="M12">
        <v>47.61</v>
      </c>
      <c r="O12">
        <v>33</v>
      </c>
      <c r="Q12">
        <v>1.46</v>
      </c>
      <c r="S12" s="1">
        <v>2262</v>
      </c>
      <c r="T12" t="str">
        <f t="shared" si="0"/>
        <v>EPS Gandia</v>
      </c>
      <c r="U12" s="1">
        <f t="shared" si="1"/>
        <v>2229</v>
      </c>
      <c r="V12" s="3">
        <f t="shared" si="2"/>
        <v>0.27680574248541945</v>
      </c>
      <c r="W12" s="2">
        <f t="shared" si="3"/>
        <v>0.24001794526693584</v>
      </c>
      <c r="X12" s="2">
        <f t="shared" si="4"/>
        <v>0.48317631224764468</v>
      </c>
    </row>
    <row r="13" spans="1:24" x14ac:dyDescent="0.25">
      <c r="A13" t="s">
        <v>20</v>
      </c>
      <c r="C13" s="4">
        <v>534</v>
      </c>
      <c r="E13">
        <v>17.09</v>
      </c>
      <c r="G13">
        <v>747</v>
      </c>
      <c r="I13">
        <v>23.9</v>
      </c>
      <c r="K13" s="1">
        <v>1749</v>
      </c>
      <c r="M13">
        <v>55.97</v>
      </c>
      <c r="O13">
        <v>95</v>
      </c>
      <c r="Q13">
        <v>3.04</v>
      </c>
      <c r="S13" s="1">
        <v>3125</v>
      </c>
      <c r="T13" t="str">
        <f t="shared" si="0"/>
        <v>ETSINF</v>
      </c>
      <c r="U13" s="1">
        <f t="shared" si="1"/>
        <v>3030</v>
      </c>
      <c r="V13" s="3">
        <f t="shared" si="2"/>
        <v>0.17623762376237623</v>
      </c>
      <c r="W13" s="2">
        <f t="shared" si="3"/>
        <v>0.24653465346534653</v>
      </c>
      <c r="X13" s="2">
        <f t="shared" si="4"/>
        <v>0.57722772277227719</v>
      </c>
    </row>
    <row r="14" spans="1:24" x14ac:dyDescent="0.25">
      <c r="A14" t="s">
        <v>21</v>
      </c>
      <c r="C14" s="4">
        <v>536</v>
      </c>
      <c r="E14">
        <v>18.079999999999998</v>
      </c>
      <c r="G14">
        <v>627</v>
      </c>
      <c r="I14">
        <v>21.15</v>
      </c>
      <c r="K14" s="1">
        <v>1637</v>
      </c>
      <c r="M14">
        <v>55.23</v>
      </c>
      <c r="O14">
        <v>164</v>
      </c>
      <c r="Q14">
        <v>5.53</v>
      </c>
      <c r="S14" s="1">
        <v>2964</v>
      </c>
      <c r="T14" t="str">
        <f t="shared" si="0"/>
        <v>Agronómica</v>
      </c>
      <c r="U14" s="1">
        <f t="shared" si="1"/>
        <v>2800</v>
      </c>
      <c r="V14" s="3">
        <f t="shared" si="2"/>
        <v>0.19142857142857142</v>
      </c>
      <c r="W14" s="2">
        <f t="shared" si="3"/>
        <v>0.22392857142857142</v>
      </c>
      <c r="X14" s="2">
        <f t="shared" si="4"/>
        <v>0.58464285714285713</v>
      </c>
    </row>
    <row r="15" spans="1:24" x14ac:dyDescent="0.25">
      <c r="A15" t="s">
        <v>22</v>
      </c>
      <c r="C15" s="4">
        <v>207</v>
      </c>
      <c r="E15">
        <v>15.65</v>
      </c>
      <c r="G15">
        <v>254</v>
      </c>
      <c r="I15">
        <v>19.2</v>
      </c>
      <c r="K15">
        <v>810</v>
      </c>
      <c r="M15">
        <v>61.22</v>
      </c>
      <c r="O15">
        <v>52</v>
      </c>
      <c r="Q15">
        <v>3.93</v>
      </c>
      <c r="S15" s="1">
        <v>1323</v>
      </c>
      <c r="T15" t="str">
        <f t="shared" si="0"/>
        <v>ETS Teleco</v>
      </c>
      <c r="U15" s="1">
        <f t="shared" si="1"/>
        <v>1271</v>
      </c>
      <c r="V15" s="3">
        <f t="shared" si="2"/>
        <v>0.16286388670338317</v>
      </c>
      <c r="W15" s="2">
        <f t="shared" si="3"/>
        <v>0.19984264358772619</v>
      </c>
      <c r="X15" s="2">
        <f t="shared" si="4"/>
        <v>0.63729346970889067</v>
      </c>
    </row>
    <row r="16" spans="1:24" x14ac:dyDescent="0.25">
      <c r="A16" t="s">
        <v>23</v>
      </c>
      <c r="C16" s="5">
        <v>5673</v>
      </c>
      <c r="E16">
        <v>16.14</v>
      </c>
      <c r="G16" s="1">
        <v>6694</v>
      </c>
      <c r="I16">
        <v>19.05</v>
      </c>
      <c r="K16" s="1">
        <v>21304</v>
      </c>
      <c r="M16">
        <v>60.61</v>
      </c>
      <c r="O16" s="1">
        <v>1476</v>
      </c>
      <c r="Q16">
        <v>4.2</v>
      </c>
      <c r="S16" s="1">
        <v>35147</v>
      </c>
      <c r="T16" t="str">
        <f t="shared" si="0"/>
        <v>Totals Universitat ...</v>
      </c>
      <c r="U16" s="1">
        <f t="shared" si="1"/>
        <v>33671</v>
      </c>
      <c r="V16" s="3">
        <f t="shared" si="2"/>
        <v>0.16848326453030799</v>
      </c>
      <c r="W16" s="2">
        <f t="shared" si="3"/>
        <v>0.1988060942650946</v>
      </c>
      <c r="X16" s="2">
        <f t="shared" si="4"/>
        <v>0.63271064120459741</v>
      </c>
    </row>
    <row r="17" spans="1:24" x14ac:dyDescent="0.25">
      <c r="C17" s="1"/>
      <c r="G17" s="1"/>
      <c r="K17" s="1"/>
      <c r="O17" s="1"/>
      <c r="S17" s="1"/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35</v>
      </c>
      <c r="E22">
        <v>5.09</v>
      </c>
      <c r="G22">
        <v>320</v>
      </c>
      <c r="I22">
        <v>46.58</v>
      </c>
      <c r="K22">
        <v>306</v>
      </c>
      <c r="M22">
        <v>44.54</v>
      </c>
      <c r="O22">
        <v>26</v>
      </c>
      <c r="Q22">
        <v>3.78</v>
      </c>
      <c r="S22">
        <v>687</v>
      </c>
      <c r="T22" t="str">
        <f t="shared" ref="T22:T35" si="5">+A22</f>
        <v>ETS Arquit</v>
      </c>
      <c r="U22" s="1">
        <f>+S22-O22</f>
        <v>661</v>
      </c>
      <c r="V22" s="3">
        <f>+C22/$U22</f>
        <v>5.2950075642965201E-2</v>
      </c>
      <c r="W22" s="2">
        <f>+G22/$U22</f>
        <v>0.48411497730711045</v>
      </c>
      <c r="X22" s="2">
        <f>+K22/$U22</f>
        <v>0.46293494704992438</v>
      </c>
    </row>
    <row r="23" spans="1:24" x14ac:dyDescent="0.25">
      <c r="A23" t="s">
        <v>11</v>
      </c>
      <c r="C23" s="4">
        <v>35</v>
      </c>
      <c r="E23">
        <v>6.92</v>
      </c>
      <c r="G23">
        <v>158</v>
      </c>
      <c r="I23">
        <v>31.23</v>
      </c>
      <c r="K23">
        <v>262</v>
      </c>
      <c r="M23">
        <v>51.78</v>
      </c>
      <c r="O23">
        <v>51</v>
      </c>
      <c r="Q23">
        <v>10.08</v>
      </c>
      <c r="S23">
        <v>506</v>
      </c>
      <c r="T23" t="str">
        <f t="shared" si="5"/>
        <v>Camins</v>
      </c>
      <c r="U23" s="1">
        <f t="shared" ref="U23:U35" si="6">+S23-O23</f>
        <v>455</v>
      </c>
      <c r="V23" s="3">
        <f t="shared" ref="V23:V35" si="7">+C23/$U23</f>
        <v>7.6923076923076927E-2</v>
      </c>
      <c r="W23" s="2">
        <f t="shared" ref="W23:W35" si="8">+G23/$U23</f>
        <v>0.34725274725274724</v>
      </c>
      <c r="X23" s="2">
        <f t="shared" ref="X23:X35" si="9">+K23/$U23</f>
        <v>0.57582417582417578</v>
      </c>
    </row>
    <row r="24" spans="1:24" x14ac:dyDescent="0.25">
      <c r="A24" t="s">
        <v>12</v>
      </c>
      <c r="C24" s="4">
        <v>50</v>
      </c>
      <c r="E24">
        <v>6.37</v>
      </c>
      <c r="G24">
        <v>322</v>
      </c>
      <c r="I24">
        <v>41.02</v>
      </c>
      <c r="K24">
        <v>386</v>
      </c>
      <c r="M24">
        <v>49.17</v>
      </c>
      <c r="O24">
        <v>27</v>
      </c>
      <c r="Q24">
        <v>3.44</v>
      </c>
      <c r="S24">
        <v>785</v>
      </c>
      <c r="T24" t="str">
        <f t="shared" si="5"/>
        <v>Industr.</v>
      </c>
      <c r="U24" s="1">
        <f t="shared" si="6"/>
        <v>758</v>
      </c>
      <c r="V24" s="3">
        <f t="shared" si="7"/>
        <v>6.5963060686015831E-2</v>
      </c>
      <c r="W24" s="2">
        <f t="shared" si="8"/>
        <v>0.42480211081794195</v>
      </c>
      <c r="X24" s="2">
        <f t="shared" si="9"/>
        <v>0.50923482849604218</v>
      </c>
    </row>
    <row r="25" spans="1:24" x14ac:dyDescent="0.25">
      <c r="A25" t="s">
        <v>13</v>
      </c>
      <c r="C25" s="4">
        <v>66</v>
      </c>
      <c r="E25">
        <v>7.27</v>
      </c>
      <c r="G25">
        <v>299</v>
      </c>
      <c r="I25">
        <v>32.93</v>
      </c>
      <c r="K25">
        <v>523</v>
      </c>
      <c r="M25">
        <v>57.6</v>
      </c>
      <c r="O25">
        <v>20</v>
      </c>
      <c r="Q25">
        <v>2.2000000000000002</v>
      </c>
      <c r="S25">
        <v>908</v>
      </c>
      <c r="T25" t="str">
        <f t="shared" si="5"/>
        <v>ETSIDiseny</v>
      </c>
      <c r="U25" s="1">
        <f t="shared" si="6"/>
        <v>888</v>
      </c>
      <c r="V25" s="3">
        <f t="shared" si="7"/>
        <v>7.4324324324324328E-2</v>
      </c>
      <c r="W25" s="2">
        <f t="shared" si="8"/>
        <v>0.33671171171171171</v>
      </c>
      <c r="X25" s="2">
        <f t="shared" si="9"/>
        <v>0.588963963963964</v>
      </c>
    </row>
    <row r="26" spans="1:24" x14ac:dyDescent="0.25">
      <c r="A26" t="s">
        <v>14</v>
      </c>
      <c r="C26" s="4">
        <v>16</v>
      </c>
      <c r="E26">
        <v>9.82</v>
      </c>
      <c r="G26">
        <v>49</v>
      </c>
      <c r="I26">
        <v>30.06</v>
      </c>
      <c r="K26">
        <v>85</v>
      </c>
      <c r="M26">
        <v>52.15</v>
      </c>
      <c r="O26">
        <v>13</v>
      </c>
      <c r="Q26">
        <v>7.98</v>
      </c>
      <c r="S26">
        <v>163</v>
      </c>
      <c r="T26" t="str">
        <f t="shared" si="5"/>
        <v>Geodesia</v>
      </c>
      <c r="U26" s="1">
        <f t="shared" si="6"/>
        <v>150</v>
      </c>
      <c r="V26" s="3">
        <f t="shared" si="7"/>
        <v>0.10666666666666667</v>
      </c>
      <c r="W26" s="2">
        <f t="shared" si="8"/>
        <v>0.32666666666666666</v>
      </c>
      <c r="X26" s="2">
        <f t="shared" si="9"/>
        <v>0.56666666666666665</v>
      </c>
    </row>
    <row r="27" spans="1:24" x14ac:dyDescent="0.25">
      <c r="A27" t="s">
        <v>15</v>
      </c>
      <c r="C27" s="4">
        <v>36</v>
      </c>
      <c r="E27">
        <v>8.24</v>
      </c>
      <c r="G27">
        <v>84</v>
      </c>
      <c r="I27">
        <v>19.22</v>
      </c>
      <c r="K27">
        <v>309</v>
      </c>
      <c r="M27">
        <v>70.709999999999994</v>
      </c>
      <c r="O27">
        <v>8</v>
      </c>
      <c r="Q27">
        <v>1.83</v>
      </c>
      <c r="S27">
        <v>437</v>
      </c>
      <c r="T27" t="str">
        <f t="shared" si="5"/>
        <v>Gest.Edif.</v>
      </c>
      <c r="U27" s="1">
        <f t="shared" si="6"/>
        <v>429</v>
      </c>
      <c r="V27" s="3">
        <f t="shared" si="7"/>
        <v>8.3916083916083919E-2</v>
      </c>
      <c r="W27" s="2">
        <f t="shared" si="8"/>
        <v>0.19580419580419581</v>
      </c>
      <c r="X27" s="2">
        <f t="shared" si="9"/>
        <v>0.72027972027972031</v>
      </c>
    </row>
    <row r="28" spans="1:24" x14ac:dyDescent="0.25">
      <c r="A28" t="s">
        <v>16</v>
      </c>
      <c r="C28" s="4">
        <v>71</v>
      </c>
      <c r="E28">
        <v>13.45</v>
      </c>
      <c r="G28">
        <v>179</v>
      </c>
      <c r="I28">
        <v>33.9</v>
      </c>
      <c r="K28">
        <v>260</v>
      </c>
      <c r="M28">
        <v>49.24</v>
      </c>
      <c r="O28">
        <v>18</v>
      </c>
      <c r="Q28">
        <v>3.41</v>
      </c>
      <c r="S28">
        <v>528</v>
      </c>
      <c r="T28" t="str">
        <f t="shared" si="5"/>
        <v>EPS Alcoi</v>
      </c>
      <c r="U28" s="1">
        <f t="shared" si="6"/>
        <v>510</v>
      </c>
      <c r="V28" s="3">
        <f t="shared" si="7"/>
        <v>0.13921568627450981</v>
      </c>
      <c r="W28" s="2">
        <f t="shared" si="8"/>
        <v>0.35098039215686272</v>
      </c>
      <c r="X28" s="2">
        <f t="shared" si="9"/>
        <v>0.50980392156862742</v>
      </c>
    </row>
    <row r="29" spans="1:24" x14ac:dyDescent="0.25">
      <c r="A29" t="s">
        <v>17</v>
      </c>
      <c r="C29" s="4">
        <v>68</v>
      </c>
      <c r="E29">
        <v>11.99</v>
      </c>
      <c r="G29">
        <v>207</v>
      </c>
      <c r="I29">
        <v>36.51</v>
      </c>
      <c r="K29">
        <v>272</v>
      </c>
      <c r="M29">
        <v>47.97</v>
      </c>
      <c r="O29">
        <v>20</v>
      </c>
      <c r="Q29">
        <v>3.53</v>
      </c>
      <c r="S29">
        <v>567</v>
      </c>
      <c r="T29" t="str">
        <f t="shared" si="5"/>
        <v>Fac. BBAA</v>
      </c>
      <c r="U29" s="1">
        <f t="shared" si="6"/>
        <v>547</v>
      </c>
      <c r="V29" s="3">
        <f t="shared" si="7"/>
        <v>0.12431444241316271</v>
      </c>
      <c r="W29" s="2">
        <f t="shared" si="8"/>
        <v>0.37842778793418647</v>
      </c>
      <c r="X29" s="2">
        <f t="shared" si="9"/>
        <v>0.49725776965265084</v>
      </c>
    </row>
    <row r="30" spans="1:24" x14ac:dyDescent="0.25">
      <c r="A30" t="s">
        <v>18</v>
      </c>
      <c r="C30" s="4">
        <v>27</v>
      </c>
      <c r="E30">
        <v>5.37</v>
      </c>
      <c r="G30">
        <v>195</v>
      </c>
      <c r="I30">
        <v>38.770000000000003</v>
      </c>
      <c r="K30">
        <v>235</v>
      </c>
      <c r="M30">
        <v>46.72</v>
      </c>
      <c r="O30">
        <v>46</v>
      </c>
      <c r="Q30">
        <v>9.15</v>
      </c>
      <c r="S30">
        <v>503</v>
      </c>
      <c r="T30" t="str">
        <f t="shared" si="5"/>
        <v>Fac. Ade</v>
      </c>
      <c r="U30" s="1">
        <f t="shared" si="6"/>
        <v>457</v>
      </c>
      <c r="V30" s="3">
        <f t="shared" si="7"/>
        <v>5.9080962800875277E-2</v>
      </c>
      <c r="W30" s="2">
        <f t="shared" si="8"/>
        <v>0.42669584245076586</v>
      </c>
      <c r="X30" s="2">
        <f t="shared" si="9"/>
        <v>0.51422319474835887</v>
      </c>
    </row>
    <row r="31" spans="1:24" x14ac:dyDescent="0.25">
      <c r="A31" t="s">
        <v>19</v>
      </c>
      <c r="C31" s="4">
        <v>71</v>
      </c>
      <c r="E31">
        <v>15.88</v>
      </c>
      <c r="G31">
        <v>207</v>
      </c>
      <c r="I31">
        <v>46.31</v>
      </c>
      <c r="K31">
        <v>168</v>
      </c>
      <c r="M31">
        <v>37.58</v>
      </c>
      <c r="O31">
        <v>1</v>
      </c>
      <c r="Q31">
        <v>0.22</v>
      </c>
      <c r="S31">
        <v>447</v>
      </c>
      <c r="T31" t="str">
        <f t="shared" si="5"/>
        <v>EPS Gandia</v>
      </c>
      <c r="U31" s="1">
        <f t="shared" si="6"/>
        <v>446</v>
      </c>
      <c r="V31" s="3">
        <f t="shared" si="7"/>
        <v>0.15919282511210761</v>
      </c>
      <c r="W31" s="2">
        <f t="shared" si="8"/>
        <v>0.4641255605381166</v>
      </c>
      <c r="X31" s="2">
        <f t="shared" si="9"/>
        <v>0.37668161434977576</v>
      </c>
    </row>
    <row r="32" spans="1:24" x14ac:dyDescent="0.25">
      <c r="A32" t="s">
        <v>20</v>
      </c>
      <c r="C32" s="4">
        <v>64</v>
      </c>
      <c r="E32">
        <v>11.23</v>
      </c>
      <c r="G32">
        <v>191</v>
      </c>
      <c r="I32">
        <v>33.51</v>
      </c>
      <c r="K32">
        <v>307</v>
      </c>
      <c r="M32">
        <v>53.86</v>
      </c>
      <c r="O32">
        <v>8</v>
      </c>
      <c r="Q32">
        <v>1.4</v>
      </c>
      <c r="S32">
        <v>570</v>
      </c>
      <c r="T32" t="str">
        <f t="shared" si="5"/>
        <v>ETSINF</v>
      </c>
      <c r="U32" s="1">
        <f t="shared" si="6"/>
        <v>562</v>
      </c>
      <c r="V32" s="3">
        <f t="shared" si="7"/>
        <v>0.11387900355871886</v>
      </c>
      <c r="W32" s="2">
        <f t="shared" si="8"/>
        <v>0.33985765124555162</v>
      </c>
      <c r="X32" s="2">
        <f t="shared" si="9"/>
        <v>0.5462633451957295</v>
      </c>
    </row>
    <row r="33" spans="1:24" x14ac:dyDescent="0.25">
      <c r="A33" t="s">
        <v>21</v>
      </c>
      <c r="C33" s="4">
        <v>55</v>
      </c>
      <c r="E33">
        <v>8.2100000000000009</v>
      </c>
      <c r="G33">
        <v>294</v>
      </c>
      <c r="I33">
        <v>43.88</v>
      </c>
      <c r="K33">
        <v>292</v>
      </c>
      <c r="M33">
        <v>43.58</v>
      </c>
      <c r="O33">
        <v>29</v>
      </c>
      <c r="Q33">
        <v>4.33</v>
      </c>
      <c r="S33">
        <v>670</v>
      </c>
      <c r="T33" t="str">
        <f t="shared" si="5"/>
        <v>Agronómica</v>
      </c>
      <c r="U33" s="1">
        <f t="shared" si="6"/>
        <v>641</v>
      </c>
      <c r="V33" s="3">
        <f t="shared" si="7"/>
        <v>8.5803432137285487E-2</v>
      </c>
      <c r="W33" s="2">
        <f t="shared" si="8"/>
        <v>0.45865834633385333</v>
      </c>
      <c r="X33" s="2">
        <f t="shared" si="9"/>
        <v>0.45553822152886114</v>
      </c>
    </row>
    <row r="34" spans="1:24" x14ac:dyDescent="0.25">
      <c r="A34" t="s">
        <v>22</v>
      </c>
      <c r="C34" s="4">
        <v>15</v>
      </c>
      <c r="E34">
        <v>6.7</v>
      </c>
      <c r="G34">
        <v>105</v>
      </c>
      <c r="I34">
        <v>46.88</v>
      </c>
      <c r="K34">
        <v>104</v>
      </c>
      <c r="M34">
        <v>46.43</v>
      </c>
      <c r="O34">
        <v>0</v>
      </c>
      <c r="Q34">
        <v>0</v>
      </c>
      <c r="S34">
        <v>224</v>
      </c>
      <c r="T34" t="str">
        <f t="shared" si="5"/>
        <v>ETS Teleco</v>
      </c>
      <c r="U34" s="1">
        <f t="shared" si="6"/>
        <v>224</v>
      </c>
      <c r="V34" s="3">
        <f t="shared" si="7"/>
        <v>6.6964285714285712E-2</v>
      </c>
      <c r="W34" s="2">
        <f t="shared" si="8"/>
        <v>0.46875</v>
      </c>
      <c r="X34" s="2">
        <f t="shared" si="9"/>
        <v>0.4642857142857143</v>
      </c>
    </row>
    <row r="35" spans="1:24" x14ac:dyDescent="0.25">
      <c r="A35" t="s">
        <v>23</v>
      </c>
      <c r="C35" s="4">
        <v>609</v>
      </c>
      <c r="E35">
        <v>8.7100000000000009</v>
      </c>
      <c r="G35" s="1">
        <v>2610</v>
      </c>
      <c r="I35">
        <v>37.31</v>
      </c>
      <c r="K35" s="1">
        <v>3509</v>
      </c>
      <c r="M35">
        <v>50.16</v>
      </c>
      <c r="O35">
        <v>267</v>
      </c>
      <c r="Q35">
        <v>3.82</v>
      </c>
      <c r="S35" s="1">
        <v>6995</v>
      </c>
      <c r="T35" t="str">
        <f t="shared" si="5"/>
        <v>Totals Universitat ...</v>
      </c>
      <c r="U35" s="1">
        <f t="shared" si="6"/>
        <v>6728</v>
      </c>
      <c r="V35" s="3">
        <f t="shared" si="7"/>
        <v>9.0517241379310345E-2</v>
      </c>
      <c r="W35" s="2">
        <f t="shared" si="8"/>
        <v>0.38793103448275862</v>
      </c>
      <c r="X35" s="2">
        <f t="shared" si="9"/>
        <v>0.52155172413793105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5"/>
  <sheetViews>
    <sheetView workbookViewId="0">
      <selection activeCell="J34" sqref="J34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551</v>
      </c>
      <c r="E3">
        <v>14.31</v>
      </c>
      <c r="G3">
        <v>653</v>
      </c>
      <c r="I3">
        <v>16.96</v>
      </c>
      <c r="K3" s="1">
        <v>2416</v>
      </c>
      <c r="M3">
        <v>62.74</v>
      </c>
      <c r="O3">
        <v>231</v>
      </c>
      <c r="Q3">
        <v>6</v>
      </c>
      <c r="S3" s="1">
        <v>3851</v>
      </c>
      <c r="T3" t="str">
        <f t="shared" ref="T3:T16" si="0">+A3</f>
        <v>ETS Arquit</v>
      </c>
      <c r="U3" s="1">
        <f>+S3-O3</f>
        <v>3620</v>
      </c>
      <c r="V3" s="3">
        <f>+C3/$U3</f>
        <v>0.15220994475138122</v>
      </c>
      <c r="W3" s="2">
        <f>+G3/$U3</f>
        <v>0.18038674033149171</v>
      </c>
      <c r="X3" s="2">
        <f>+K3/$U3</f>
        <v>0.66740331491712712</v>
      </c>
    </row>
    <row r="4" spans="1:24" x14ac:dyDescent="0.25">
      <c r="A4" t="s">
        <v>11</v>
      </c>
      <c r="C4" s="4">
        <v>467</v>
      </c>
      <c r="E4">
        <v>14.71</v>
      </c>
      <c r="G4">
        <v>475</v>
      </c>
      <c r="I4">
        <v>14.96</v>
      </c>
      <c r="K4" s="1">
        <v>2000</v>
      </c>
      <c r="M4">
        <v>62.99</v>
      </c>
      <c r="O4">
        <v>233</v>
      </c>
      <c r="Q4">
        <v>7.34</v>
      </c>
      <c r="S4" s="1">
        <v>3175</v>
      </c>
      <c r="T4" t="str">
        <f t="shared" si="0"/>
        <v>Camins</v>
      </c>
      <c r="U4" s="1">
        <f t="shared" ref="U4:U16" si="1">+S4-O4</f>
        <v>2942</v>
      </c>
      <c r="V4" s="3">
        <f t="shared" ref="V4:V16" si="2">+C4/$U4</f>
        <v>0.15873555404486744</v>
      </c>
      <c r="W4" s="2">
        <f t="shared" ref="W4:W16" si="3">+G4/$U4</f>
        <v>0.16145479265805573</v>
      </c>
      <c r="X4" s="2">
        <f t="shared" ref="X4:X16" si="4">+K4/$U4</f>
        <v>0.67980965329707677</v>
      </c>
    </row>
    <row r="5" spans="1:24" x14ac:dyDescent="0.25">
      <c r="A5" t="s">
        <v>12</v>
      </c>
      <c r="C5" s="4">
        <v>550</v>
      </c>
      <c r="E5">
        <v>15.61</v>
      </c>
      <c r="G5">
        <v>606</v>
      </c>
      <c r="I5">
        <v>17.2</v>
      </c>
      <c r="K5" s="1">
        <v>2127</v>
      </c>
      <c r="M5">
        <v>60.37</v>
      </c>
      <c r="O5">
        <v>240</v>
      </c>
      <c r="Q5">
        <v>6.81</v>
      </c>
      <c r="S5" s="1">
        <v>3523</v>
      </c>
      <c r="T5" t="str">
        <f t="shared" si="0"/>
        <v>Industr.</v>
      </c>
      <c r="U5" s="1">
        <f t="shared" si="1"/>
        <v>3283</v>
      </c>
      <c r="V5" s="3">
        <f t="shared" si="2"/>
        <v>0.16752969844654281</v>
      </c>
      <c r="W5" s="2">
        <f t="shared" si="3"/>
        <v>0.18458726774291806</v>
      </c>
      <c r="X5" s="2">
        <f t="shared" si="4"/>
        <v>0.64788303381053913</v>
      </c>
    </row>
    <row r="6" spans="1:24" x14ac:dyDescent="0.25">
      <c r="A6" t="s">
        <v>13</v>
      </c>
      <c r="C6" s="4">
        <v>652</v>
      </c>
      <c r="E6">
        <v>12.91</v>
      </c>
      <c r="G6">
        <v>864</v>
      </c>
      <c r="I6">
        <v>17.100000000000001</v>
      </c>
      <c r="K6" s="1">
        <v>3241</v>
      </c>
      <c r="M6">
        <v>64.150000000000006</v>
      </c>
      <c r="O6">
        <v>295</v>
      </c>
      <c r="Q6">
        <v>5.84</v>
      </c>
      <c r="S6" s="1">
        <v>5052</v>
      </c>
      <c r="T6" t="str">
        <f t="shared" si="0"/>
        <v>ETSIDiseny</v>
      </c>
      <c r="U6" s="1">
        <f t="shared" si="1"/>
        <v>4757</v>
      </c>
      <c r="V6" s="3">
        <f t="shared" si="2"/>
        <v>0.13706117300819845</v>
      </c>
      <c r="W6" s="2">
        <f t="shared" si="3"/>
        <v>0.18162707588816482</v>
      </c>
      <c r="X6" s="2">
        <f t="shared" si="4"/>
        <v>0.68131175110363673</v>
      </c>
    </row>
    <row r="7" spans="1:24" x14ac:dyDescent="0.25">
      <c r="A7" t="s">
        <v>14</v>
      </c>
      <c r="C7" s="4">
        <v>215</v>
      </c>
      <c r="E7">
        <v>21.96</v>
      </c>
      <c r="G7">
        <v>186</v>
      </c>
      <c r="I7">
        <v>19</v>
      </c>
      <c r="K7">
        <v>508</v>
      </c>
      <c r="M7">
        <v>51.89</v>
      </c>
      <c r="O7">
        <v>70</v>
      </c>
      <c r="Q7">
        <v>7.15</v>
      </c>
      <c r="S7">
        <v>979</v>
      </c>
      <c r="T7" t="str">
        <f t="shared" si="0"/>
        <v>Geodesia</v>
      </c>
      <c r="U7" s="1">
        <f t="shared" si="1"/>
        <v>909</v>
      </c>
      <c r="V7" s="3">
        <f t="shared" si="2"/>
        <v>0.23652365236523654</v>
      </c>
      <c r="W7" s="2">
        <f t="shared" si="3"/>
        <v>0.20462046204620463</v>
      </c>
      <c r="X7" s="2">
        <f t="shared" si="4"/>
        <v>0.55885588558855881</v>
      </c>
    </row>
    <row r="8" spans="1:24" x14ac:dyDescent="0.25">
      <c r="A8" t="s">
        <v>15</v>
      </c>
      <c r="C8" s="4">
        <v>344</v>
      </c>
      <c r="E8">
        <v>9.17</v>
      </c>
      <c r="G8">
        <v>439</v>
      </c>
      <c r="I8">
        <v>11.7</v>
      </c>
      <c r="K8" s="1">
        <v>2329</v>
      </c>
      <c r="M8">
        <v>62.09</v>
      </c>
      <c r="O8">
        <v>639</v>
      </c>
      <c r="Q8">
        <v>17.04</v>
      </c>
      <c r="S8" s="1">
        <v>3751</v>
      </c>
      <c r="T8" t="str">
        <f t="shared" si="0"/>
        <v>Gest.Edif.</v>
      </c>
      <c r="U8" s="1">
        <f t="shared" si="1"/>
        <v>3112</v>
      </c>
      <c r="V8" s="3">
        <f t="shared" si="2"/>
        <v>0.11053984575835475</v>
      </c>
      <c r="W8" s="2">
        <f t="shared" si="3"/>
        <v>0.14106683804627249</v>
      </c>
      <c r="X8" s="2">
        <f t="shared" si="4"/>
        <v>0.74839331619537275</v>
      </c>
    </row>
    <row r="9" spans="1:24" x14ac:dyDescent="0.25">
      <c r="A9" t="s">
        <v>16</v>
      </c>
      <c r="C9" s="4">
        <v>586</v>
      </c>
      <c r="E9">
        <v>25.5</v>
      </c>
      <c r="G9">
        <v>451</v>
      </c>
      <c r="I9">
        <v>19.63</v>
      </c>
      <c r="K9" s="1">
        <v>1169</v>
      </c>
      <c r="M9">
        <v>50.87</v>
      </c>
      <c r="O9">
        <v>92</v>
      </c>
      <c r="Q9">
        <v>4</v>
      </c>
      <c r="S9" s="1">
        <v>2298</v>
      </c>
      <c r="T9" t="str">
        <f t="shared" si="0"/>
        <v>EPS Alcoi</v>
      </c>
      <c r="U9" s="1">
        <f t="shared" si="1"/>
        <v>2206</v>
      </c>
      <c r="V9" s="3">
        <f t="shared" si="2"/>
        <v>0.26563916591115139</v>
      </c>
      <c r="W9" s="2">
        <f t="shared" si="3"/>
        <v>0.20444242973708068</v>
      </c>
      <c r="X9" s="2">
        <f t="shared" si="4"/>
        <v>0.52991840435176796</v>
      </c>
    </row>
    <row r="10" spans="1:24" x14ac:dyDescent="0.25">
      <c r="A10" t="s">
        <v>17</v>
      </c>
      <c r="C10" s="4">
        <v>346</v>
      </c>
      <c r="E10">
        <v>15.31</v>
      </c>
      <c r="G10">
        <v>532</v>
      </c>
      <c r="I10">
        <v>23.54</v>
      </c>
      <c r="K10" s="1">
        <v>1188</v>
      </c>
      <c r="M10">
        <v>52.57</v>
      </c>
      <c r="O10">
        <v>194</v>
      </c>
      <c r="Q10">
        <v>8.58</v>
      </c>
      <c r="S10" s="1">
        <v>2260</v>
      </c>
      <c r="T10" t="str">
        <f t="shared" si="0"/>
        <v>Fac. BBAA</v>
      </c>
      <c r="U10" s="1">
        <f t="shared" si="1"/>
        <v>2066</v>
      </c>
      <c r="V10" s="3">
        <f t="shared" si="2"/>
        <v>0.16747337850919652</v>
      </c>
      <c r="W10" s="2">
        <f t="shared" si="3"/>
        <v>0.2575024201355276</v>
      </c>
      <c r="X10" s="2">
        <f t="shared" si="4"/>
        <v>0.57502420135527588</v>
      </c>
    </row>
    <row r="11" spans="1:24" x14ac:dyDescent="0.25">
      <c r="A11" t="s">
        <v>18</v>
      </c>
      <c r="C11" s="4">
        <v>295</v>
      </c>
      <c r="E11">
        <v>13.18</v>
      </c>
      <c r="G11">
        <v>386</v>
      </c>
      <c r="I11">
        <v>17.25</v>
      </c>
      <c r="K11" s="1">
        <v>1391</v>
      </c>
      <c r="M11">
        <v>62.15</v>
      </c>
      <c r="O11">
        <v>166</v>
      </c>
      <c r="Q11">
        <v>7.42</v>
      </c>
      <c r="S11" s="1">
        <v>2238</v>
      </c>
      <c r="T11" t="str">
        <f t="shared" si="0"/>
        <v>Fac. Ade</v>
      </c>
      <c r="U11" s="1">
        <f t="shared" si="1"/>
        <v>2072</v>
      </c>
      <c r="V11" s="3">
        <f t="shared" si="2"/>
        <v>0.14237451737451737</v>
      </c>
      <c r="W11" s="2">
        <f t="shared" si="3"/>
        <v>0.18629343629343628</v>
      </c>
      <c r="X11" s="2">
        <f t="shared" si="4"/>
        <v>0.67133204633204635</v>
      </c>
    </row>
    <row r="12" spans="1:24" x14ac:dyDescent="0.25">
      <c r="A12" t="s">
        <v>19</v>
      </c>
      <c r="C12" s="4">
        <v>645</v>
      </c>
      <c r="E12">
        <v>29.09</v>
      </c>
      <c r="G12">
        <v>503</v>
      </c>
      <c r="I12">
        <v>22.69</v>
      </c>
      <c r="K12" s="1">
        <v>1041</v>
      </c>
      <c r="M12">
        <v>46.96</v>
      </c>
      <c r="O12">
        <v>28</v>
      </c>
      <c r="Q12">
        <v>1.26</v>
      </c>
      <c r="S12" s="1">
        <v>2217</v>
      </c>
      <c r="T12" t="str">
        <f t="shared" si="0"/>
        <v>EPS Gandia</v>
      </c>
      <c r="U12" s="1">
        <f t="shared" si="1"/>
        <v>2189</v>
      </c>
      <c r="V12" s="3">
        <f t="shared" si="2"/>
        <v>0.29465509365006853</v>
      </c>
      <c r="W12" s="2">
        <f t="shared" si="3"/>
        <v>0.22978529008679763</v>
      </c>
      <c r="X12" s="2">
        <f t="shared" si="4"/>
        <v>0.47555961626313387</v>
      </c>
    </row>
    <row r="13" spans="1:24" x14ac:dyDescent="0.25">
      <c r="A13" t="s">
        <v>20</v>
      </c>
      <c r="C13" s="4">
        <v>508</v>
      </c>
      <c r="E13">
        <v>16.82</v>
      </c>
      <c r="G13">
        <v>759</v>
      </c>
      <c r="I13">
        <v>25.12</v>
      </c>
      <c r="K13" s="1">
        <v>1655</v>
      </c>
      <c r="M13">
        <v>54.78</v>
      </c>
      <c r="O13">
        <v>99</v>
      </c>
      <c r="Q13">
        <v>3.28</v>
      </c>
      <c r="S13" s="1">
        <v>3021</v>
      </c>
      <c r="T13" t="str">
        <f t="shared" si="0"/>
        <v>ETSINF</v>
      </c>
      <c r="U13" s="1">
        <f t="shared" si="1"/>
        <v>2922</v>
      </c>
      <c r="V13" s="3">
        <f t="shared" si="2"/>
        <v>0.17385352498288842</v>
      </c>
      <c r="W13" s="2">
        <f t="shared" si="3"/>
        <v>0.2597535934291581</v>
      </c>
      <c r="X13" s="2">
        <f t="shared" si="4"/>
        <v>0.56639288158795342</v>
      </c>
    </row>
    <row r="14" spans="1:24" x14ac:dyDescent="0.25">
      <c r="A14" t="s">
        <v>21</v>
      </c>
      <c r="C14" s="4">
        <v>567</v>
      </c>
      <c r="E14">
        <v>19.2</v>
      </c>
      <c r="G14">
        <v>613</v>
      </c>
      <c r="I14">
        <v>20.76</v>
      </c>
      <c r="K14" s="1">
        <v>1547</v>
      </c>
      <c r="M14">
        <v>52.39</v>
      </c>
      <c r="O14">
        <v>226</v>
      </c>
      <c r="Q14">
        <v>7.65</v>
      </c>
      <c r="S14" s="1">
        <v>2953</v>
      </c>
      <c r="T14" t="str">
        <f t="shared" si="0"/>
        <v>Agronómica</v>
      </c>
      <c r="U14" s="1">
        <f t="shared" si="1"/>
        <v>2727</v>
      </c>
      <c r="V14" s="3">
        <f t="shared" si="2"/>
        <v>0.20792079207920791</v>
      </c>
      <c r="W14" s="2">
        <f t="shared" si="3"/>
        <v>0.22478914558122479</v>
      </c>
      <c r="X14" s="2">
        <f t="shared" si="4"/>
        <v>0.56729006233956725</v>
      </c>
    </row>
    <row r="15" spans="1:24" x14ac:dyDescent="0.25">
      <c r="A15" t="s">
        <v>22</v>
      </c>
      <c r="C15" s="4">
        <v>186</v>
      </c>
      <c r="E15">
        <v>14.84</v>
      </c>
      <c r="G15">
        <v>228</v>
      </c>
      <c r="I15">
        <v>18.2</v>
      </c>
      <c r="K15">
        <v>728</v>
      </c>
      <c r="M15">
        <v>58.1</v>
      </c>
      <c r="O15">
        <v>111</v>
      </c>
      <c r="Q15">
        <v>8.86</v>
      </c>
      <c r="S15" s="1">
        <v>1253</v>
      </c>
      <c r="T15" t="str">
        <f t="shared" si="0"/>
        <v>ETS Teleco</v>
      </c>
      <c r="U15" s="1">
        <f t="shared" si="1"/>
        <v>1142</v>
      </c>
      <c r="V15" s="3">
        <f t="shared" si="2"/>
        <v>0.1628721541155867</v>
      </c>
      <c r="W15" s="2">
        <f t="shared" si="3"/>
        <v>0.19964973730297722</v>
      </c>
      <c r="X15" s="2">
        <f t="shared" si="4"/>
        <v>0.63747810858143605</v>
      </c>
    </row>
    <row r="16" spans="1:24" x14ac:dyDescent="0.25">
      <c r="A16" t="s">
        <v>23</v>
      </c>
      <c r="C16" s="5">
        <v>5912</v>
      </c>
      <c r="E16">
        <v>16.170000000000002</v>
      </c>
      <c r="G16" s="1">
        <v>6695</v>
      </c>
      <c r="I16">
        <v>18.309999999999999</v>
      </c>
      <c r="K16" s="1">
        <v>21340</v>
      </c>
      <c r="M16">
        <v>58.35</v>
      </c>
      <c r="O16" s="1">
        <v>2624</v>
      </c>
      <c r="Q16">
        <v>7.18</v>
      </c>
      <c r="S16" s="1">
        <v>36571</v>
      </c>
      <c r="T16" t="str">
        <f t="shared" si="0"/>
        <v>Totals Universitat ...</v>
      </c>
      <c r="U16" s="1">
        <f t="shared" si="1"/>
        <v>33947</v>
      </c>
      <c r="V16" s="3">
        <f t="shared" si="2"/>
        <v>0.1741538280260406</v>
      </c>
      <c r="W16" s="2">
        <f t="shared" si="3"/>
        <v>0.19721919462691842</v>
      </c>
      <c r="X16" s="2">
        <f t="shared" si="4"/>
        <v>0.62862697734704098</v>
      </c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36</v>
      </c>
      <c r="E22">
        <v>5.07</v>
      </c>
      <c r="G22">
        <v>292</v>
      </c>
      <c r="I22">
        <v>41.13</v>
      </c>
      <c r="K22">
        <v>344</v>
      </c>
      <c r="M22">
        <v>48.45</v>
      </c>
      <c r="O22">
        <v>38</v>
      </c>
      <c r="Q22">
        <v>5.35</v>
      </c>
      <c r="S22">
        <v>710</v>
      </c>
      <c r="T22" t="str">
        <f t="shared" ref="T22:T35" si="5">+A22</f>
        <v>ETS Arquit</v>
      </c>
      <c r="U22" s="1">
        <f>+S22-O22</f>
        <v>672</v>
      </c>
      <c r="V22" s="3">
        <f>+C22/$U22</f>
        <v>5.3571428571428568E-2</v>
      </c>
      <c r="W22" s="2">
        <f>+G22/$U22</f>
        <v>0.43452380952380953</v>
      </c>
      <c r="X22" s="2">
        <f>+K22/$U22</f>
        <v>0.51190476190476186</v>
      </c>
    </row>
    <row r="23" spans="1:24" x14ac:dyDescent="0.25">
      <c r="A23" t="s">
        <v>11</v>
      </c>
      <c r="C23" s="4">
        <v>21</v>
      </c>
      <c r="E23">
        <v>4.34</v>
      </c>
      <c r="G23">
        <v>162</v>
      </c>
      <c r="I23">
        <v>33.47</v>
      </c>
      <c r="K23">
        <v>245</v>
      </c>
      <c r="M23">
        <v>50.62</v>
      </c>
      <c r="O23">
        <v>56</v>
      </c>
      <c r="Q23">
        <v>11.57</v>
      </c>
      <c r="S23">
        <v>484</v>
      </c>
      <c r="T23" t="str">
        <f t="shared" si="5"/>
        <v>Camins</v>
      </c>
      <c r="U23" s="1">
        <f t="shared" ref="U23:U35" si="6">+S23-O23</f>
        <v>428</v>
      </c>
      <c r="V23" s="3">
        <f t="shared" ref="V23:V35" si="7">+C23/$U23</f>
        <v>4.9065420560747662E-2</v>
      </c>
      <c r="W23" s="2">
        <f t="shared" ref="W23:W35" si="8">+G23/$U23</f>
        <v>0.37850467289719625</v>
      </c>
      <c r="X23" s="2">
        <f t="shared" ref="X23:X35" si="9">+K23/$U23</f>
        <v>0.57242990654205606</v>
      </c>
    </row>
    <row r="24" spans="1:24" x14ac:dyDescent="0.25">
      <c r="A24" t="s">
        <v>12</v>
      </c>
      <c r="C24" s="4">
        <v>64</v>
      </c>
      <c r="E24">
        <v>8.27</v>
      </c>
      <c r="G24">
        <v>294</v>
      </c>
      <c r="I24">
        <v>37.979999999999997</v>
      </c>
      <c r="K24">
        <v>373</v>
      </c>
      <c r="M24">
        <v>48.19</v>
      </c>
      <c r="O24">
        <v>43</v>
      </c>
      <c r="Q24">
        <v>5.56</v>
      </c>
      <c r="S24">
        <v>774</v>
      </c>
      <c r="T24" t="str">
        <f t="shared" si="5"/>
        <v>Industr.</v>
      </c>
      <c r="U24" s="1">
        <f t="shared" si="6"/>
        <v>731</v>
      </c>
      <c r="V24" s="3">
        <f t="shared" si="7"/>
        <v>8.7551299589603282E-2</v>
      </c>
      <c r="W24" s="2">
        <f t="shared" si="8"/>
        <v>0.4021887824897401</v>
      </c>
      <c r="X24" s="2">
        <f t="shared" si="9"/>
        <v>0.51025991792065661</v>
      </c>
    </row>
    <row r="25" spans="1:24" x14ac:dyDescent="0.25">
      <c r="A25" t="s">
        <v>13</v>
      </c>
      <c r="C25" s="4">
        <v>57</v>
      </c>
      <c r="E25">
        <v>5.91</v>
      </c>
      <c r="G25">
        <v>326</v>
      </c>
      <c r="I25">
        <v>33.82</v>
      </c>
      <c r="K25">
        <v>539</v>
      </c>
      <c r="M25">
        <v>55.91</v>
      </c>
      <c r="O25">
        <v>42</v>
      </c>
      <c r="Q25">
        <v>4.3600000000000003</v>
      </c>
      <c r="S25">
        <v>964</v>
      </c>
      <c r="T25" t="str">
        <f t="shared" si="5"/>
        <v>ETSIDiseny</v>
      </c>
      <c r="U25" s="1">
        <f t="shared" si="6"/>
        <v>922</v>
      </c>
      <c r="V25" s="3">
        <f t="shared" si="7"/>
        <v>6.1822125813449022E-2</v>
      </c>
      <c r="W25" s="2">
        <f t="shared" si="8"/>
        <v>0.35357917570498915</v>
      </c>
      <c r="X25" s="2">
        <f t="shared" si="9"/>
        <v>0.58459869848156187</v>
      </c>
    </row>
    <row r="26" spans="1:24" x14ac:dyDescent="0.25">
      <c r="A26" t="s">
        <v>14</v>
      </c>
      <c r="C26" s="4">
        <v>11</v>
      </c>
      <c r="E26">
        <v>6.71</v>
      </c>
      <c r="G26">
        <v>67</v>
      </c>
      <c r="I26">
        <v>40.85</v>
      </c>
      <c r="K26">
        <v>69</v>
      </c>
      <c r="M26">
        <v>42.07</v>
      </c>
      <c r="O26">
        <v>17</v>
      </c>
      <c r="Q26">
        <v>10.37</v>
      </c>
      <c r="S26">
        <v>164</v>
      </c>
      <c r="T26" t="str">
        <f t="shared" si="5"/>
        <v>Geodesia</v>
      </c>
      <c r="U26" s="1">
        <f t="shared" si="6"/>
        <v>147</v>
      </c>
      <c r="V26" s="3">
        <f t="shared" si="7"/>
        <v>7.4829931972789115E-2</v>
      </c>
      <c r="W26" s="2">
        <f t="shared" si="8"/>
        <v>0.45578231292517007</v>
      </c>
      <c r="X26" s="2">
        <f t="shared" si="9"/>
        <v>0.46938775510204084</v>
      </c>
    </row>
    <row r="27" spans="1:24" x14ac:dyDescent="0.25">
      <c r="A27" t="s">
        <v>15</v>
      </c>
      <c r="C27" s="4">
        <v>26</v>
      </c>
      <c r="E27">
        <v>6.02</v>
      </c>
      <c r="G27">
        <v>87</v>
      </c>
      <c r="I27">
        <v>20.14</v>
      </c>
      <c r="K27">
        <v>305</v>
      </c>
      <c r="M27">
        <v>70.599999999999994</v>
      </c>
      <c r="O27">
        <v>14</v>
      </c>
      <c r="Q27">
        <v>3.24</v>
      </c>
      <c r="S27">
        <v>432</v>
      </c>
      <c r="T27" t="str">
        <f t="shared" si="5"/>
        <v>Gest.Edif.</v>
      </c>
      <c r="U27" s="1">
        <f t="shared" si="6"/>
        <v>418</v>
      </c>
      <c r="V27" s="3">
        <f t="shared" si="7"/>
        <v>6.2200956937799042E-2</v>
      </c>
      <c r="W27" s="2">
        <f t="shared" si="8"/>
        <v>0.20813397129186603</v>
      </c>
      <c r="X27" s="2">
        <f t="shared" si="9"/>
        <v>0.72966507177033491</v>
      </c>
    </row>
    <row r="28" spans="1:24" x14ac:dyDescent="0.25">
      <c r="A28" t="s">
        <v>16</v>
      </c>
      <c r="C28" s="4">
        <v>63</v>
      </c>
      <c r="E28">
        <v>10.86</v>
      </c>
      <c r="G28">
        <v>205</v>
      </c>
      <c r="I28">
        <v>35.340000000000003</v>
      </c>
      <c r="K28">
        <v>310</v>
      </c>
      <c r="M28">
        <v>53.45</v>
      </c>
      <c r="O28">
        <v>2</v>
      </c>
      <c r="Q28">
        <v>0.34</v>
      </c>
      <c r="S28">
        <v>580</v>
      </c>
      <c r="T28" t="str">
        <f t="shared" si="5"/>
        <v>EPS Alcoi</v>
      </c>
      <c r="U28" s="1">
        <f t="shared" si="6"/>
        <v>578</v>
      </c>
      <c r="V28" s="3">
        <f t="shared" si="7"/>
        <v>0.10899653979238755</v>
      </c>
      <c r="W28" s="2">
        <f t="shared" si="8"/>
        <v>0.3546712802768166</v>
      </c>
      <c r="X28" s="2">
        <f t="shared" si="9"/>
        <v>0.53633217993079585</v>
      </c>
    </row>
    <row r="29" spans="1:24" x14ac:dyDescent="0.25">
      <c r="A29" t="s">
        <v>17</v>
      </c>
      <c r="C29" s="4">
        <v>61</v>
      </c>
      <c r="E29">
        <v>10.45</v>
      </c>
      <c r="G29">
        <v>206</v>
      </c>
      <c r="I29">
        <v>35.270000000000003</v>
      </c>
      <c r="K29">
        <v>270</v>
      </c>
      <c r="M29">
        <v>46.23</v>
      </c>
      <c r="O29">
        <v>47</v>
      </c>
      <c r="Q29">
        <v>8.0500000000000007</v>
      </c>
      <c r="S29">
        <v>584</v>
      </c>
      <c r="T29" t="str">
        <f t="shared" si="5"/>
        <v>Fac. BBAA</v>
      </c>
      <c r="U29" s="1">
        <f t="shared" si="6"/>
        <v>537</v>
      </c>
      <c r="V29" s="3">
        <f t="shared" si="7"/>
        <v>0.11359404096834265</v>
      </c>
      <c r="W29" s="2">
        <f t="shared" si="8"/>
        <v>0.38361266294227186</v>
      </c>
      <c r="X29" s="2">
        <f t="shared" si="9"/>
        <v>0.5027932960893855</v>
      </c>
    </row>
    <row r="30" spans="1:24" x14ac:dyDescent="0.25">
      <c r="A30" t="s">
        <v>18</v>
      </c>
      <c r="C30" s="4">
        <v>37</v>
      </c>
      <c r="E30">
        <v>7.41</v>
      </c>
      <c r="G30">
        <v>190</v>
      </c>
      <c r="I30">
        <v>38.08</v>
      </c>
      <c r="K30">
        <v>231</v>
      </c>
      <c r="M30">
        <v>46.29</v>
      </c>
      <c r="O30">
        <v>41</v>
      </c>
      <c r="Q30">
        <v>8.2200000000000006</v>
      </c>
      <c r="S30">
        <v>499</v>
      </c>
      <c r="T30" t="str">
        <f t="shared" si="5"/>
        <v>Fac. Ade</v>
      </c>
      <c r="U30" s="1">
        <f t="shared" si="6"/>
        <v>458</v>
      </c>
      <c r="V30" s="3">
        <f t="shared" si="7"/>
        <v>8.0786026200873357E-2</v>
      </c>
      <c r="W30" s="2">
        <f t="shared" si="8"/>
        <v>0.41484716157205243</v>
      </c>
      <c r="X30" s="2">
        <f t="shared" si="9"/>
        <v>0.50436681222707425</v>
      </c>
    </row>
    <row r="31" spans="1:24" x14ac:dyDescent="0.25">
      <c r="A31" t="s">
        <v>19</v>
      </c>
      <c r="C31" s="4">
        <v>74</v>
      </c>
      <c r="E31">
        <v>15.07</v>
      </c>
      <c r="G31">
        <v>222</v>
      </c>
      <c r="I31">
        <v>45.21</v>
      </c>
      <c r="K31">
        <v>187</v>
      </c>
      <c r="M31">
        <v>38.090000000000003</v>
      </c>
      <c r="O31">
        <v>8</v>
      </c>
      <c r="Q31">
        <v>1.63</v>
      </c>
      <c r="S31">
        <v>491</v>
      </c>
      <c r="T31" t="str">
        <f t="shared" si="5"/>
        <v>EPS Gandia</v>
      </c>
      <c r="U31" s="1">
        <f t="shared" si="6"/>
        <v>483</v>
      </c>
      <c r="V31" s="3">
        <f t="shared" si="7"/>
        <v>0.15320910973084886</v>
      </c>
      <c r="W31" s="2">
        <f t="shared" si="8"/>
        <v>0.45962732919254656</v>
      </c>
      <c r="X31" s="2">
        <f t="shared" si="9"/>
        <v>0.38716356107660455</v>
      </c>
    </row>
    <row r="32" spans="1:24" x14ac:dyDescent="0.25">
      <c r="A32" t="s">
        <v>20</v>
      </c>
      <c r="C32" s="4">
        <v>55</v>
      </c>
      <c r="E32">
        <v>9.65</v>
      </c>
      <c r="G32">
        <v>230</v>
      </c>
      <c r="I32">
        <v>40.35</v>
      </c>
      <c r="K32">
        <v>280</v>
      </c>
      <c r="M32">
        <v>49.12</v>
      </c>
      <c r="O32">
        <v>5</v>
      </c>
      <c r="Q32">
        <v>0.88</v>
      </c>
      <c r="S32">
        <v>570</v>
      </c>
      <c r="T32" t="str">
        <f t="shared" si="5"/>
        <v>ETSINF</v>
      </c>
      <c r="U32" s="1">
        <f t="shared" si="6"/>
        <v>565</v>
      </c>
      <c r="V32" s="3">
        <f t="shared" si="7"/>
        <v>9.7345132743362831E-2</v>
      </c>
      <c r="W32" s="2">
        <f t="shared" si="8"/>
        <v>0.40707964601769914</v>
      </c>
      <c r="X32" s="2">
        <f t="shared" si="9"/>
        <v>0.49557522123893805</v>
      </c>
    </row>
    <row r="33" spans="1:24" x14ac:dyDescent="0.25">
      <c r="A33" t="s">
        <v>21</v>
      </c>
      <c r="C33" s="4">
        <v>53</v>
      </c>
      <c r="E33">
        <v>7.79</v>
      </c>
      <c r="G33">
        <v>310</v>
      </c>
      <c r="I33">
        <v>45.59</v>
      </c>
      <c r="K33">
        <v>265</v>
      </c>
      <c r="M33">
        <v>38.97</v>
      </c>
      <c r="O33">
        <v>52</v>
      </c>
      <c r="Q33">
        <v>7.65</v>
      </c>
      <c r="S33">
        <v>680</v>
      </c>
      <c r="T33" t="str">
        <f t="shared" si="5"/>
        <v>Agronómica</v>
      </c>
      <c r="U33" s="1">
        <f t="shared" si="6"/>
        <v>628</v>
      </c>
      <c r="V33" s="3">
        <f t="shared" si="7"/>
        <v>8.4394904458598721E-2</v>
      </c>
      <c r="W33" s="2">
        <f t="shared" si="8"/>
        <v>0.49363057324840764</v>
      </c>
      <c r="X33" s="2">
        <f t="shared" si="9"/>
        <v>0.42197452229299365</v>
      </c>
    </row>
    <row r="34" spans="1:24" x14ac:dyDescent="0.25">
      <c r="A34" t="s">
        <v>22</v>
      </c>
      <c r="C34" s="4">
        <v>15</v>
      </c>
      <c r="E34">
        <v>5.86</v>
      </c>
      <c r="G34">
        <v>97</v>
      </c>
      <c r="I34">
        <v>37.89</v>
      </c>
      <c r="K34">
        <v>129</v>
      </c>
      <c r="M34">
        <v>50.39</v>
      </c>
      <c r="O34">
        <v>15</v>
      </c>
      <c r="Q34">
        <v>5.86</v>
      </c>
      <c r="S34">
        <v>256</v>
      </c>
      <c r="T34" t="str">
        <f t="shared" si="5"/>
        <v>ETS Teleco</v>
      </c>
      <c r="U34" s="1">
        <f t="shared" si="6"/>
        <v>241</v>
      </c>
      <c r="V34" s="3">
        <f t="shared" si="7"/>
        <v>6.2240663900414939E-2</v>
      </c>
      <c r="W34" s="2">
        <f t="shared" si="8"/>
        <v>0.40248962655601661</v>
      </c>
      <c r="X34" s="2">
        <f t="shared" si="9"/>
        <v>0.53526970954356845</v>
      </c>
    </row>
    <row r="35" spans="1:24" x14ac:dyDescent="0.25">
      <c r="A35" t="s">
        <v>23</v>
      </c>
      <c r="C35" s="4">
        <v>573</v>
      </c>
      <c r="E35">
        <v>7.97</v>
      </c>
      <c r="G35" s="1">
        <v>2688</v>
      </c>
      <c r="I35">
        <v>37.4</v>
      </c>
      <c r="K35" s="1">
        <v>3547</v>
      </c>
      <c r="M35">
        <v>49.35</v>
      </c>
      <c r="O35">
        <v>380</v>
      </c>
      <c r="Q35">
        <v>5.29</v>
      </c>
      <c r="S35" s="1">
        <v>7188</v>
      </c>
      <c r="T35" t="str">
        <f t="shared" si="5"/>
        <v>Totals Universitat ...</v>
      </c>
      <c r="U35" s="1">
        <f t="shared" si="6"/>
        <v>6808</v>
      </c>
      <c r="V35" s="3">
        <f t="shared" si="7"/>
        <v>8.4165687426556987E-2</v>
      </c>
      <c r="W35" s="2">
        <f t="shared" si="8"/>
        <v>0.39482961222091656</v>
      </c>
      <c r="X35" s="2">
        <f t="shared" si="9"/>
        <v>0.52100470035252644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tr">
        <f>+A2</f>
        <v>Nom Centre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555</v>
      </c>
      <c r="E3">
        <v>14.79</v>
      </c>
      <c r="G3">
        <v>636</v>
      </c>
      <c r="I3">
        <v>16.95</v>
      </c>
      <c r="K3" s="1">
        <v>2318</v>
      </c>
      <c r="M3">
        <v>61.78</v>
      </c>
      <c r="O3">
        <v>243</v>
      </c>
      <c r="Q3">
        <v>6.48</v>
      </c>
      <c r="S3" s="1">
        <v>3752</v>
      </c>
      <c r="T3" t="str">
        <f t="shared" ref="T3:T16" si="0">+A3</f>
        <v>ETS Arquit</v>
      </c>
      <c r="U3" s="1">
        <f>+S3-O3</f>
        <v>3509</v>
      </c>
      <c r="V3" s="3">
        <f>+C3/$U3</f>
        <v>0.15816471929324594</v>
      </c>
      <c r="W3" s="2">
        <f>+G3/$U3</f>
        <v>0.18124821886577372</v>
      </c>
      <c r="X3" s="2">
        <f>+K3/$U3</f>
        <v>0.66058706184098037</v>
      </c>
    </row>
    <row r="4" spans="1:24" x14ac:dyDescent="0.25">
      <c r="A4" t="s">
        <v>11</v>
      </c>
      <c r="C4" s="4">
        <v>545</v>
      </c>
      <c r="E4">
        <v>16.75</v>
      </c>
      <c r="G4">
        <v>445</v>
      </c>
      <c r="I4">
        <v>13.68</v>
      </c>
      <c r="K4" s="1">
        <v>1962</v>
      </c>
      <c r="M4">
        <v>60.3</v>
      </c>
      <c r="O4">
        <v>302</v>
      </c>
      <c r="Q4">
        <v>9.2799999999999994</v>
      </c>
      <c r="S4" s="1">
        <v>3254</v>
      </c>
      <c r="T4" t="str">
        <f t="shared" si="0"/>
        <v>Camins</v>
      </c>
      <c r="U4" s="1">
        <f t="shared" ref="U4:U16" si="1">+S4-O4</f>
        <v>2952</v>
      </c>
      <c r="V4" s="3">
        <f t="shared" ref="V4:V16" si="2">+C4/$U4</f>
        <v>0.18462059620596205</v>
      </c>
      <c r="W4" s="2">
        <f t="shared" ref="W4:W16" si="3">+G4/$U4</f>
        <v>0.15074525745257453</v>
      </c>
      <c r="X4" s="2">
        <f t="shared" ref="X4:X16" si="4">+K4/$U4</f>
        <v>0.66463414634146345</v>
      </c>
    </row>
    <row r="5" spans="1:24" x14ac:dyDescent="0.25">
      <c r="A5" t="s">
        <v>12</v>
      </c>
      <c r="C5" s="4">
        <v>585</v>
      </c>
      <c r="E5">
        <v>15.45</v>
      </c>
      <c r="G5">
        <v>589</v>
      </c>
      <c r="I5">
        <v>15.55</v>
      </c>
      <c r="K5" s="1">
        <v>2286</v>
      </c>
      <c r="M5">
        <v>60.36</v>
      </c>
      <c r="O5">
        <v>327</v>
      </c>
      <c r="Q5">
        <v>8.6300000000000008</v>
      </c>
      <c r="S5" s="1">
        <v>3787</v>
      </c>
      <c r="T5" t="str">
        <f t="shared" si="0"/>
        <v>Industr.</v>
      </c>
      <c r="U5" s="1">
        <f t="shared" si="1"/>
        <v>3460</v>
      </c>
      <c r="V5" s="3">
        <f t="shared" si="2"/>
        <v>0.16907514450867053</v>
      </c>
      <c r="W5" s="2">
        <f t="shared" si="3"/>
        <v>0.17023121387283238</v>
      </c>
      <c r="X5" s="2">
        <f t="shared" si="4"/>
        <v>0.66069364161849709</v>
      </c>
    </row>
    <row r="6" spans="1:24" x14ac:dyDescent="0.25">
      <c r="A6" t="s">
        <v>13</v>
      </c>
      <c r="C6" s="4">
        <v>614</v>
      </c>
      <c r="E6">
        <v>12.4</v>
      </c>
      <c r="G6">
        <v>845</v>
      </c>
      <c r="I6">
        <v>17.07</v>
      </c>
      <c r="K6" s="1">
        <v>3189</v>
      </c>
      <c r="M6">
        <v>64.42</v>
      </c>
      <c r="O6">
        <v>302</v>
      </c>
      <c r="Q6">
        <v>6.1</v>
      </c>
      <c r="S6" s="1">
        <v>4950</v>
      </c>
      <c r="T6" t="str">
        <f t="shared" si="0"/>
        <v>ETSIDiseny</v>
      </c>
      <c r="U6" s="1">
        <f t="shared" si="1"/>
        <v>4648</v>
      </c>
      <c r="V6" s="3">
        <f t="shared" si="2"/>
        <v>0.1320998278829604</v>
      </c>
      <c r="W6" s="2">
        <f t="shared" si="3"/>
        <v>0.1817986230636833</v>
      </c>
      <c r="X6" s="2">
        <f t="shared" si="4"/>
        <v>0.6861015490533563</v>
      </c>
    </row>
    <row r="7" spans="1:24" x14ac:dyDescent="0.25">
      <c r="A7" t="s">
        <v>14</v>
      </c>
      <c r="C7" s="4">
        <v>204</v>
      </c>
      <c r="E7">
        <v>23.08</v>
      </c>
      <c r="G7">
        <v>150</v>
      </c>
      <c r="I7">
        <v>16.97</v>
      </c>
      <c r="K7">
        <v>457</v>
      </c>
      <c r="M7">
        <v>51.7</v>
      </c>
      <c r="O7">
        <v>73</v>
      </c>
      <c r="Q7">
        <v>8.26</v>
      </c>
      <c r="S7">
        <v>884</v>
      </c>
      <c r="T7" t="str">
        <f t="shared" si="0"/>
        <v>Geodesia</v>
      </c>
      <c r="U7" s="1">
        <f t="shared" si="1"/>
        <v>811</v>
      </c>
      <c r="V7" s="3">
        <f t="shared" si="2"/>
        <v>0.25154130702836003</v>
      </c>
      <c r="W7" s="2">
        <f t="shared" si="3"/>
        <v>0.18495684340320592</v>
      </c>
      <c r="X7" s="2">
        <f t="shared" si="4"/>
        <v>0.56350184956843408</v>
      </c>
    </row>
    <row r="8" spans="1:24" x14ac:dyDescent="0.25">
      <c r="A8" t="s">
        <v>15</v>
      </c>
      <c r="C8" s="4">
        <v>356</v>
      </c>
      <c r="E8">
        <v>8.7799999999999994</v>
      </c>
      <c r="G8">
        <v>403</v>
      </c>
      <c r="I8">
        <v>9.94</v>
      </c>
      <c r="K8" s="1">
        <v>2425</v>
      </c>
      <c r="M8">
        <v>59.8</v>
      </c>
      <c r="O8">
        <v>871</v>
      </c>
      <c r="Q8">
        <v>21.48</v>
      </c>
      <c r="S8" s="1">
        <v>4055</v>
      </c>
      <c r="T8" t="str">
        <f t="shared" si="0"/>
        <v>Gest.Edif.</v>
      </c>
      <c r="U8" s="1">
        <f t="shared" si="1"/>
        <v>3184</v>
      </c>
      <c r="V8" s="3">
        <f t="shared" si="2"/>
        <v>0.11180904522613065</v>
      </c>
      <c r="W8" s="2">
        <f t="shared" si="3"/>
        <v>0.12657035175879397</v>
      </c>
      <c r="X8" s="2">
        <f t="shared" si="4"/>
        <v>0.76162060301507539</v>
      </c>
    </row>
    <row r="9" spans="1:24" x14ac:dyDescent="0.25">
      <c r="A9" t="s">
        <v>16</v>
      </c>
      <c r="C9" s="4">
        <v>617</v>
      </c>
      <c r="E9">
        <v>26.73</v>
      </c>
      <c r="G9">
        <v>399</v>
      </c>
      <c r="I9">
        <v>17.29</v>
      </c>
      <c r="K9" s="1">
        <v>1164</v>
      </c>
      <c r="M9">
        <v>50.43</v>
      </c>
      <c r="O9">
        <v>128</v>
      </c>
      <c r="Q9">
        <v>5.55</v>
      </c>
      <c r="S9" s="1">
        <v>2308</v>
      </c>
      <c r="T9" t="str">
        <f t="shared" si="0"/>
        <v>EPS Alcoi</v>
      </c>
      <c r="U9" s="1">
        <f t="shared" si="1"/>
        <v>2180</v>
      </c>
      <c r="V9" s="3">
        <f t="shared" si="2"/>
        <v>0.28302752293577982</v>
      </c>
      <c r="W9" s="2">
        <f t="shared" si="3"/>
        <v>0.18302752293577981</v>
      </c>
      <c r="X9" s="2">
        <f t="shared" si="4"/>
        <v>0.53394495412844034</v>
      </c>
    </row>
    <row r="10" spans="1:24" x14ac:dyDescent="0.25">
      <c r="A10" t="s">
        <v>17</v>
      </c>
      <c r="C10" s="4">
        <v>389</v>
      </c>
      <c r="E10">
        <v>15.65</v>
      </c>
      <c r="G10">
        <v>585</v>
      </c>
      <c r="I10">
        <v>23.54</v>
      </c>
      <c r="K10" s="1">
        <v>1274</v>
      </c>
      <c r="M10">
        <v>51.27</v>
      </c>
      <c r="O10">
        <v>237</v>
      </c>
      <c r="Q10">
        <v>9.5399999999999991</v>
      </c>
      <c r="S10" s="1">
        <v>2485</v>
      </c>
      <c r="T10" t="str">
        <f t="shared" si="0"/>
        <v>Fac. BBAA</v>
      </c>
      <c r="U10" s="1">
        <f t="shared" si="1"/>
        <v>2248</v>
      </c>
      <c r="V10" s="3">
        <f t="shared" si="2"/>
        <v>0.17304270462633453</v>
      </c>
      <c r="W10" s="2">
        <f t="shared" si="3"/>
        <v>0.26023131672597866</v>
      </c>
      <c r="X10" s="2">
        <f t="shared" si="4"/>
        <v>0.56672597864768681</v>
      </c>
    </row>
    <row r="11" spans="1:24" x14ac:dyDescent="0.25">
      <c r="A11" t="s">
        <v>18</v>
      </c>
      <c r="C11" s="4">
        <v>324</v>
      </c>
      <c r="E11">
        <v>14.48</v>
      </c>
      <c r="G11">
        <v>413</v>
      </c>
      <c r="I11">
        <v>18.45</v>
      </c>
      <c r="K11" s="1">
        <v>1339</v>
      </c>
      <c r="M11">
        <v>59.83</v>
      </c>
      <c r="O11">
        <v>162</v>
      </c>
      <c r="Q11">
        <v>7.24</v>
      </c>
      <c r="S11" s="1">
        <v>2238</v>
      </c>
      <c r="T11" t="str">
        <f t="shared" si="0"/>
        <v>Fac. Ade</v>
      </c>
      <c r="U11" s="1">
        <f t="shared" si="1"/>
        <v>2076</v>
      </c>
      <c r="V11" s="3">
        <f t="shared" si="2"/>
        <v>0.15606936416184972</v>
      </c>
      <c r="W11" s="2">
        <f t="shared" si="3"/>
        <v>0.19894026974951831</v>
      </c>
      <c r="X11" s="2">
        <f t="shared" si="4"/>
        <v>0.64499036608863203</v>
      </c>
    </row>
    <row r="12" spans="1:24" x14ac:dyDescent="0.25">
      <c r="A12" t="s">
        <v>19</v>
      </c>
      <c r="C12" s="4">
        <v>571</v>
      </c>
      <c r="E12">
        <v>26.51</v>
      </c>
      <c r="G12">
        <v>503</v>
      </c>
      <c r="I12">
        <v>23.35</v>
      </c>
      <c r="K12" s="1">
        <v>1044</v>
      </c>
      <c r="M12">
        <v>48.47</v>
      </c>
      <c r="O12">
        <v>36</v>
      </c>
      <c r="Q12">
        <v>1.67</v>
      </c>
      <c r="S12" s="1">
        <v>2154</v>
      </c>
      <c r="T12" t="str">
        <f t="shared" si="0"/>
        <v>EPS Gandia</v>
      </c>
      <c r="U12" s="1">
        <f t="shared" si="1"/>
        <v>2118</v>
      </c>
      <c r="V12" s="3">
        <f t="shared" si="2"/>
        <v>0.26959395656279511</v>
      </c>
      <c r="W12" s="2">
        <f t="shared" si="3"/>
        <v>0.23748819641170915</v>
      </c>
      <c r="X12" s="2">
        <f t="shared" si="4"/>
        <v>0.49291784702549574</v>
      </c>
    </row>
    <row r="13" spans="1:24" x14ac:dyDescent="0.25">
      <c r="A13" t="s">
        <v>20</v>
      </c>
      <c r="C13" s="4">
        <v>503</v>
      </c>
      <c r="E13">
        <v>17.739999999999998</v>
      </c>
      <c r="G13">
        <v>718</v>
      </c>
      <c r="I13">
        <v>25.33</v>
      </c>
      <c r="K13" s="1">
        <v>1558</v>
      </c>
      <c r="M13">
        <v>54.96</v>
      </c>
      <c r="O13">
        <v>56</v>
      </c>
      <c r="Q13">
        <v>1.98</v>
      </c>
      <c r="S13" s="1">
        <v>2835</v>
      </c>
      <c r="T13" t="str">
        <f t="shared" si="0"/>
        <v>ETSINF</v>
      </c>
      <c r="U13" s="1">
        <f t="shared" si="1"/>
        <v>2779</v>
      </c>
      <c r="V13" s="3">
        <f t="shared" si="2"/>
        <v>0.18100035984166968</v>
      </c>
      <c r="W13" s="2">
        <f t="shared" si="3"/>
        <v>0.25836631881971933</v>
      </c>
      <c r="X13" s="2">
        <f t="shared" si="4"/>
        <v>0.56063332133861099</v>
      </c>
    </row>
    <row r="14" spans="1:24" x14ac:dyDescent="0.25">
      <c r="A14" t="s">
        <v>21</v>
      </c>
      <c r="C14" s="4">
        <v>659</v>
      </c>
      <c r="E14">
        <v>22.66</v>
      </c>
      <c r="G14">
        <v>566</v>
      </c>
      <c r="I14">
        <v>19.46</v>
      </c>
      <c r="K14" s="1">
        <v>1526</v>
      </c>
      <c r="M14">
        <v>52.48</v>
      </c>
      <c r="O14">
        <v>157</v>
      </c>
      <c r="Q14">
        <v>5.4</v>
      </c>
      <c r="S14" s="1">
        <v>2908</v>
      </c>
      <c r="T14" t="str">
        <f t="shared" si="0"/>
        <v>Agronómica</v>
      </c>
      <c r="U14" s="1">
        <f t="shared" si="1"/>
        <v>2751</v>
      </c>
      <c r="V14" s="3">
        <f t="shared" si="2"/>
        <v>0.23954925481643038</v>
      </c>
      <c r="W14" s="2">
        <f t="shared" si="3"/>
        <v>0.20574336604870955</v>
      </c>
      <c r="X14" s="2">
        <f t="shared" si="4"/>
        <v>0.55470737913486001</v>
      </c>
    </row>
    <row r="15" spans="1:24" x14ac:dyDescent="0.25">
      <c r="A15" t="s">
        <v>22</v>
      </c>
      <c r="C15" s="4">
        <v>171</v>
      </c>
      <c r="E15">
        <v>13.89</v>
      </c>
      <c r="G15">
        <v>224</v>
      </c>
      <c r="I15">
        <v>18.2</v>
      </c>
      <c r="K15">
        <v>734</v>
      </c>
      <c r="M15">
        <v>59.63</v>
      </c>
      <c r="O15">
        <v>102</v>
      </c>
      <c r="Q15">
        <v>8.2899999999999991</v>
      </c>
      <c r="S15" s="1">
        <v>1231</v>
      </c>
      <c r="T15" t="str">
        <f t="shared" si="0"/>
        <v>ETS Teleco</v>
      </c>
      <c r="U15" s="1">
        <f t="shared" si="1"/>
        <v>1129</v>
      </c>
      <c r="V15" s="3">
        <f t="shared" si="2"/>
        <v>0.15146147032772364</v>
      </c>
      <c r="W15" s="2">
        <f t="shared" si="3"/>
        <v>0.19840566873339238</v>
      </c>
      <c r="X15" s="2">
        <f t="shared" si="4"/>
        <v>0.65013286093888401</v>
      </c>
    </row>
    <row r="16" spans="1:24" x14ac:dyDescent="0.25">
      <c r="A16" t="s">
        <v>23</v>
      </c>
      <c r="C16" s="5">
        <v>6093</v>
      </c>
      <c r="E16">
        <v>16.54</v>
      </c>
      <c r="G16" s="1">
        <v>6476</v>
      </c>
      <c r="I16">
        <v>17.579999999999998</v>
      </c>
      <c r="K16" s="1">
        <v>21276</v>
      </c>
      <c r="M16">
        <v>57.75</v>
      </c>
      <c r="O16" s="1">
        <v>2996</v>
      </c>
      <c r="Q16">
        <v>8.1300000000000008</v>
      </c>
      <c r="S16" s="1">
        <v>36841</v>
      </c>
      <c r="T16" t="str">
        <f t="shared" si="0"/>
        <v>Totals Universitat ...</v>
      </c>
      <c r="U16" s="1">
        <f t="shared" si="1"/>
        <v>33845</v>
      </c>
      <c r="V16" s="3">
        <f t="shared" si="2"/>
        <v>0.18002659181563008</v>
      </c>
      <c r="W16" s="2">
        <f t="shared" si="3"/>
        <v>0.19134288668931895</v>
      </c>
      <c r="X16" s="2">
        <f t="shared" si="4"/>
        <v>0.62863052149505094</v>
      </c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tr">
        <f>+A21</f>
        <v>Nom Centre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31</v>
      </c>
      <c r="E22">
        <v>4.84</v>
      </c>
      <c r="G22">
        <v>301</v>
      </c>
      <c r="I22">
        <v>46.96</v>
      </c>
      <c r="K22">
        <v>288</v>
      </c>
      <c r="M22">
        <v>44.93</v>
      </c>
      <c r="O22">
        <v>21</v>
      </c>
      <c r="Q22">
        <v>3.28</v>
      </c>
      <c r="S22">
        <v>641</v>
      </c>
      <c r="T22" t="str">
        <f t="shared" ref="T22:T35" si="5">+A22</f>
        <v>ETS Arquit</v>
      </c>
      <c r="U22" s="1">
        <f>+S22-O22</f>
        <v>620</v>
      </c>
      <c r="V22" s="3">
        <f>+C22/$U22</f>
        <v>0.05</v>
      </c>
      <c r="W22" s="2">
        <f>+G22/$U22</f>
        <v>0.48548387096774193</v>
      </c>
      <c r="X22" s="2">
        <f>+K22/$U22</f>
        <v>0.46451612903225808</v>
      </c>
    </row>
    <row r="23" spans="1:24" x14ac:dyDescent="0.25">
      <c r="A23" t="s">
        <v>11</v>
      </c>
      <c r="C23" s="4">
        <v>27</v>
      </c>
      <c r="E23">
        <v>6.15</v>
      </c>
      <c r="G23">
        <v>144</v>
      </c>
      <c r="I23">
        <v>32.799999999999997</v>
      </c>
      <c r="K23">
        <v>231</v>
      </c>
      <c r="M23">
        <v>52.62</v>
      </c>
      <c r="O23">
        <v>37</v>
      </c>
      <c r="Q23">
        <v>8.43</v>
      </c>
      <c r="S23">
        <v>439</v>
      </c>
      <c r="T23" t="str">
        <f t="shared" si="5"/>
        <v>Camins</v>
      </c>
      <c r="U23" s="1">
        <f t="shared" ref="U23:U35" si="6">+S23-O23</f>
        <v>402</v>
      </c>
      <c r="V23" s="3">
        <f t="shared" ref="V23:V35" si="7">+C23/$U23</f>
        <v>6.7164179104477612E-2</v>
      </c>
      <c r="W23" s="2">
        <f t="shared" ref="W23:W35" si="8">+G23/$U23</f>
        <v>0.35820895522388058</v>
      </c>
      <c r="X23" s="2">
        <f t="shared" ref="X23:X35" si="9">+K23/$U23</f>
        <v>0.57462686567164178</v>
      </c>
    </row>
    <row r="24" spans="1:24" x14ac:dyDescent="0.25">
      <c r="A24" t="s">
        <v>12</v>
      </c>
      <c r="C24" s="4">
        <v>59</v>
      </c>
      <c r="E24">
        <v>6.53</v>
      </c>
      <c r="G24">
        <v>289</v>
      </c>
      <c r="I24">
        <v>31.97</v>
      </c>
      <c r="K24">
        <v>502</v>
      </c>
      <c r="M24">
        <v>55.53</v>
      </c>
      <c r="O24">
        <v>54</v>
      </c>
      <c r="Q24">
        <v>5.97</v>
      </c>
      <c r="S24">
        <v>904</v>
      </c>
      <c r="T24" t="str">
        <f t="shared" si="5"/>
        <v>Industr.</v>
      </c>
      <c r="U24" s="1">
        <f t="shared" si="6"/>
        <v>850</v>
      </c>
      <c r="V24" s="3">
        <f t="shared" si="7"/>
        <v>6.9411764705882353E-2</v>
      </c>
      <c r="W24" s="2">
        <f t="shared" si="8"/>
        <v>0.34</v>
      </c>
      <c r="X24" s="2">
        <f t="shared" si="9"/>
        <v>0.59058823529411764</v>
      </c>
    </row>
    <row r="25" spans="1:24" x14ac:dyDescent="0.25">
      <c r="A25" t="s">
        <v>13</v>
      </c>
      <c r="C25" s="4">
        <v>74</v>
      </c>
      <c r="E25">
        <v>7.77</v>
      </c>
      <c r="G25">
        <v>314</v>
      </c>
      <c r="I25">
        <v>32.979999999999997</v>
      </c>
      <c r="K25">
        <v>533</v>
      </c>
      <c r="M25">
        <v>55.99</v>
      </c>
      <c r="O25">
        <v>31</v>
      </c>
      <c r="Q25">
        <v>3.26</v>
      </c>
      <c r="S25">
        <v>952</v>
      </c>
      <c r="T25" t="str">
        <f t="shared" si="5"/>
        <v>ETSIDiseny</v>
      </c>
      <c r="U25" s="1">
        <f t="shared" si="6"/>
        <v>921</v>
      </c>
      <c r="V25" s="3">
        <f t="shared" si="7"/>
        <v>8.0347448425624315E-2</v>
      </c>
      <c r="W25" s="2">
        <f t="shared" si="8"/>
        <v>0.34093376764386535</v>
      </c>
      <c r="X25" s="2">
        <f t="shared" si="9"/>
        <v>0.57871878393051035</v>
      </c>
    </row>
    <row r="26" spans="1:24" x14ac:dyDescent="0.25">
      <c r="A26" t="s">
        <v>14</v>
      </c>
      <c r="C26" s="4">
        <v>8</v>
      </c>
      <c r="E26">
        <v>5.33</v>
      </c>
      <c r="G26">
        <v>57</v>
      </c>
      <c r="I26">
        <v>38</v>
      </c>
      <c r="K26">
        <v>63</v>
      </c>
      <c r="M26">
        <v>42</v>
      </c>
      <c r="O26">
        <v>22</v>
      </c>
      <c r="Q26">
        <v>14.67</v>
      </c>
      <c r="S26">
        <v>150</v>
      </c>
      <c r="T26" t="str">
        <f t="shared" si="5"/>
        <v>Geodesia</v>
      </c>
      <c r="U26" s="1">
        <f t="shared" si="6"/>
        <v>128</v>
      </c>
      <c r="V26" s="3">
        <f t="shared" si="7"/>
        <v>6.25E-2</v>
      </c>
      <c r="W26" s="2">
        <f t="shared" si="8"/>
        <v>0.4453125</v>
      </c>
      <c r="X26" s="2">
        <f t="shared" si="9"/>
        <v>0.4921875</v>
      </c>
    </row>
    <row r="27" spans="1:24" x14ac:dyDescent="0.25">
      <c r="A27" t="s">
        <v>15</v>
      </c>
      <c r="C27" s="4">
        <v>25</v>
      </c>
      <c r="E27">
        <v>6.93</v>
      </c>
      <c r="G27">
        <v>82</v>
      </c>
      <c r="I27">
        <v>22.71</v>
      </c>
      <c r="K27">
        <v>235</v>
      </c>
      <c r="M27">
        <v>65.099999999999994</v>
      </c>
      <c r="O27">
        <v>19</v>
      </c>
      <c r="Q27">
        <v>5.26</v>
      </c>
      <c r="S27">
        <v>361</v>
      </c>
      <c r="T27" t="str">
        <f t="shared" si="5"/>
        <v>Gest.Edif.</v>
      </c>
      <c r="U27" s="1">
        <f t="shared" si="6"/>
        <v>342</v>
      </c>
      <c r="V27" s="3">
        <f t="shared" si="7"/>
        <v>7.3099415204678359E-2</v>
      </c>
      <c r="W27" s="2">
        <f t="shared" si="8"/>
        <v>0.23976608187134502</v>
      </c>
      <c r="X27" s="2">
        <f t="shared" si="9"/>
        <v>0.6871345029239766</v>
      </c>
    </row>
    <row r="28" spans="1:24" x14ac:dyDescent="0.25">
      <c r="A28" t="s">
        <v>16</v>
      </c>
      <c r="C28" s="4">
        <v>66</v>
      </c>
      <c r="E28">
        <v>13.72</v>
      </c>
      <c r="G28">
        <v>150</v>
      </c>
      <c r="I28">
        <v>31.19</v>
      </c>
      <c r="K28">
        <v>253</v>
      </c>
      <c r="M28">
        <v>52.6</v>
      </c>
      <c r="O28">
        <v>12</v>
      </c>
      <c r="Q28">
        <v>2.4900000000000002</v>
      </c>
      <c r="S28">
        <v>481</v>
      </c>
      <c r="T28" t="str">
        <f t="shared" si="5"/>
        <v>EPS Alcoi</v>
      </c>
      <c r="U28" s="1">
        <f t="shared" si="6"/>
        <v>469</v>
      </c>
      <c r="V28" s="3">
        <f t="shared" si="7"/>
        <v>0.14072494669509594</v>
      </c>
      <c r="W28" s="2">
        <f t="shared" si="8"/>
        <v>0.31982942430703626</v>
      </c>
      <c r="X28" s="2">
        <f t="shared" si="9"/>
        <v>0.53944562899786785</v>
      </c>
    </row>
    <row r="29" spans="1:24" x14ac:dyDescent="0.25">
      <c r="A29" t="s">
        <v>17</v>
      </c>
      <c r="C29" s="4">
        <v>84</v>
      </c>
      <c r="E29">
        <v>11.88</v>
      </c>
      <c r="G29">
        <v>226</v>
      </c>
      <c r="I29">
        <v>31.97</v>
      </c>
      <c r="K29">
        <v>351</v>
      </c>
      <c r="M29">
        <v>49.65</v>
      </c>
      <c r="O29">
        <v>46</v>
      </c>
      <c r="Q29">
        <v>6.51</v>
      </c>
      <c r="S29">
        <v>707</v>
      </c>
      <c r="T29" t="str">
        <f t="shared" si="5"/>
        <v>Fac. BBAA</v>
      </c>
      <c r="U29" s="1">
        <f t="shared" si="6"/>
        <v>661</v>
      </c>
      <c r="V29" s="3">
        <f t="shared" si="7"/>
        <v>0.12708018154311648</v>
      </c>
      <c r="W29" s="2">
        <f t="shared" si="8"/>
        <v>0.34190620272314676</v>
      </c>
      <c r="X29" s="2">
        <f t="shared" si="9"/>
        <v>0.53101361573373673</v>
      </c>
    </row>
    <row r="30" spans="1:24" x14ac:dyDescent="0.25">
      <c r="A30" t="s">
        <v>18</v>
      </c>
      <c r="C30" s="4">
        <v>30</v>
      </c>
      <c r="E30">
        <v>6.77</v>
      </c>
      <c r="G30">
        <v>185</v>
      </c>
      <c r="I30">
        <v>41.76</v>
      </c>
      <c r="K30">
        <v>186</v>
      </c>
      <c r="M30">
        <v>41.99</v>
      </c>
      <c r="O30">
        <v>42</v>
      </c>
      <c r="Q30">
        <v>9.48</v>
      </c>
      <c r="S30">
        <v>443</v>
      </c>
      <c r="T30" t="str">
        <f t="shared" si="5"/>
        <v>Fac. Ade</v>
      </c>
      <c r="U30" s="1">
        <f t="shared" si="6"/>
        <v>401</v>
      </c>
      <c r="V30" s="3">
        <f t="shared" si="7"/>
        <v>7.4812967581047385E-2</v>
      </c>
      <c r="W30" s="2">
        <f t="shared" si="8"/>
        <v>0.46134663341645887</v>
      </c>
      <c r="X30" s="2">
        <f t="shared" si="9"/>
        <v>0.46384039900249374</v>
      </c>
    </row>
    <row r="31" spans="1:24" x14ac:dyDescent="0.25">
      <c r="A31" t="s">
        <v>19</v>
      </c>
      <c r="C31" s="4">
        <v>51</v>
      </c>
      <c r="E31">
        <v>10.58</v>
      </c>
      <c r="G31">
        <v>240</v>
      </c>
      <c r="I31">
        <v>49.79</v>
      </c>
      <c r="K31">
        <v>189</v>
      </c>
      <c r="M31">
        <v>39.21</v>
      </c>
      <c r="O31">
        <v>2</v>
      </c>
      <c r="Q31">
        <v>0.41</v>
      </c>
      <c r="S31">
        <v>482</v>
      </c>
      <c r="T31" t="str">
        <f t="shared" si="5"/>
        <v>EPS Gandia</v>
      </c>
      <c r="U31" s="1">
        <f t="shared" si="6"/>
        <v>480</v>
      </c>
      <c r="V31" s="3">
        <f t="shared" si="7"/>
        <v>0.10625</v>
      </c>
      <c r="W31" s="2">
        <f t="shared" si="8"/>
        <v>0.5</v>
      </c>
      <c r="X31" s="2">
        <f t="shared" si="9"/>
        <v>0.39374999999999999</v>
      </c>
    </row>
    <row r="32" spans="1:24" x14ac:dyDescent="0.25">
      <c r="A32" t="s">
        <v>20</v>
      </c>
      <c r="C32" s="4">
        <v>45</v>
      </c>
      <c r="E32">
        <v>8.36</v>
      </c>
      <c r="G32">
        <v>213</v>
      </c>
      <c r="I32">
        <v>39.590000000000003</v>
      </c>
      <c r="K32">
        <v>275</v>
      </c>
      <c r="M32">
        <v>51.12</v>
      </c>
      <c r="O32">
        <v>5</v>
      </c>
      <c r="Q32">
        <v>0.93</v>
      </c>
      <c r="S32">
        <v>538</v>
      </c>
      <c r="T32" t="str">
        <f t="shared" si="5"/>
        <v>ETSINF</v>
      </c>
      <c r="U32" s="1">
        <f t="shared" si="6"/>
        <v>533</v>
      </c>
      <c r="V32" s="3">
        <f t="shared" si="7"/>
        <v>8.4427767354596617E-2</v>
      </c>
      <c r="W32" s="2">
        <f t="shared" si="8"/>
        <v>0.39962476547842402</v>
      </c>
      <c r="X32" s="2">
        <f t="shared" si="9"/>
        <v>0.51594746716697937</v>
      </c>
    </row>
    <row r="33" spans="1:24" x14ac:dyDescent="0.25">
      <c r="A33" t="s">
        <v>21</v>
      </c>
      <c r="C33" s="4">
        <v>78</v>
      </c>
      <c r="E33">
        <v>10.77</v>
      </c>
      <c r="G33">
        <v>295</v>
      </c>
      <c r="I33">
        <v>40.75</v>
      </c>
      <c r="K33">
        <v>321</v>
      </c>
      <c r="M33">
        <v>44.34</v>
      </c>
      <c r="O33">
        <v>30</v>
      </c>
      <c r="Q33">
        <v>4.1399999999999997</v>
      </c>
      <c r="S33">
        <v>724</v>
      </c>
      <c r="T33" t="str">
        <f t="shared" si="5"/>
        <v>Agronómica</v>
      </c>
      <c r="U33" s="1">
        <f t="shared" si="6"/>
        <v>694</v>
      </c>
      <c r="V33" s="3">
        <f t="shared" si="7"/>
        <v>0.11239193083573487</v>
      </c>
      <c r="W33" s="2">
        <f t="shared" si="8"/>
        <v>0.4250720461095101</v>
      </c>
      <c r="X33" s="2">
        <f t="shared" si="9"/>
        <v>0.46253602305475505</v>
      </c>
    </row>
    <row r="34" spans="1:24" x14ac:dyDescent="0.25">
      <c r="A34" t="s">
        <v>22</v>
      </c>
      <c r="C34" s="4">
        <v>14</v>
      </c>
      <c r="E34">
        <v>5</v>
      </c>
      <c r="G34">
        <v>96</v>
      </c>
      <c r="I34">
        <v>34.29</v>
      </c>
      <c r="K34">
        <v>148</v>
      </c>
      <c r="M34">
        <v>52.86</v>
      </c>
      <c r="O34">
        <v>22</v>
      </c>
      <c r="Q34">
        <v>7.86</v>
      </c>
      <c r="S34">
        <v>280</v>
      </c>
      <c r="T34" t="str">
        <f t="shared" si="5"/>
        <v>ETS Teleco</v>
      </c>
      <c r="U34" s="1">
        <f t="shared" si="6"/>
        <v>258</v>
      </c>
      <c r="V34" s="3">
        <f t="shared" si="7"/>
        <v>5.4263565891472867E-2</v>
      </c>
      <c r="W34" s="2">
        <f t="shared" si="8"/>
        <v>0.37209302325581395</v>
      </c>
      <c r="X34" s="2">
        <f t="shared" si="9"/>
        <v>0.5736434108527132</v>
      </c>
    </row>
    <row r="35" spans="1:24" x14ac:dyDescent="0.25">
      <c r="A35" t="s">
        <v>23</v>
      </c>
      <c r="C35" s="4">
        <v>592</v>
      </c>
      <c r="E35">
        <v>8.34</v>
      </c>
      <c r="G35" s="1">
        <v>2592</v>
      </c>
      <c r="I35">
        <v>36.5</v>
      </c>
      <c r="K35" s="1">
        <v>3575</v>
      </c>
      <c r="M35">
        <v>50.34</v>
      </c>
      <c r="O35">
        <v>343</v>
      </c>
      <c r="Q35">
        <v>4.83</v>
      </c>
      <c r="S35" s="1">
        <v>7102</v>
      </c>
      <c r="T35" t="str">
        <f t="shared" si="5"/>
        <v>Totals Universitat ...</v>
      </c>
      <c r="U35" s="1">
        <f t="shared" si="6"/>
        <v>6759</v>
      </c>
      <c r="V35" s="3">
        <f t="shared" si="7"/>
        <v>8.7586921142180793E-2</v>
      </c>
      <c r="W35" s="2">
        <f t="shared" si="8"/>
        <v>0.38348868175765644</v>
      </c>
      <c r="X35" s="2">
        <f t="shared" si="9"/>
        <v>0.5289243971001627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35"/>
  <sheetViews>
    <sheetView workbookViewId="0">
      <selection sqref="A1:A65536"/>
    </sheetView>
  </sheetViews>
  <sheetFormatPr baseColWidth="10" defaultColWidth="11.42578125" defaultRowHeight="15" x14ac:dyDescent="0.25"/>
  <sheetData>
    <row r="1" spans="1:24" x14ac:dyDescent="0.25">
      <c r="A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570</v>
      </c>
      <c r="E3">
        <v>15.43</v>
      </c>
      <c r="G3">
        <v>602</v>
      </c>
      <c r="I3">
        <v>16.29</v>
      </c>
      <c r="K3" s="1">
        <v>2389</v>
      </c>
      <c r="M3">
        <v>64.650000000000006</v>
      </c>
      <c r="O3">
        <v>134</v>
      </c>
      <c r="Q3">
        <v>3.63</v>
      </c>
      <c r="S3" s="1">
        <v>3695</v>
      </c>
      <c r="T3" t="s">
        <v>10</v>
      </c>
      <c r="U3" s="1">
        <f>+S3-O3</f>
        <v>3561</v>
      </c>
      <c r="V3" s="3">
        <f>+C3/$U3</f>
        <v>0.16006739679865206</v>
      </c>
      <c r="W3" s="2">
        <f>+G3/$U3</f>
        <v>0.16905363661892728</v>
      </c>
      <c r="X3" s="2">
        <f>+K3/$U3</f>
        <v>0.67087896658242063</v>
      </c>
    </row>
    <row r="4" spans="1:24" x14ac:dyDescent="0.25">
      <c r="A4" t="s">
        <v>11</v>
      </c>
      <c r="C4" s="4">
        <v>580</v>
      </c>
      <c r="E4">
        <v>17.91</v>
      </c>
      <c r="G4">
        <v>432</v>
      </c>
      <c r="I4">
        <v>13.34</v>
      </c>
      <c r="K4" s="1">
        <v>2133</v>
      </c>
      <c r="M4">
        <v>65.849999999999994</v>
      </c>
      <c r="O4">
        <v>94</v>
      </c>
      <c r="Q4">
        <v>2.9</v>
      </c>
      <c r="S4" s="1">
        <v>3239</v>
      </c>
      <c r="T4" t="s">
        <v>11</v>
      </c>
      <c r="U4" s="1">
        <f t="shared" ref="U4:U16" si="0">+S4-O4</f>
        <v>3145</v>
      </c>
      <c r="V4" s="3">
        <f t="shared" ref="V4:V16" si="1">+C4/$U4</f>
        <v>0.18441971383147854</v>
      </c>
      <c r="W4" s="2">
        <f t="shared" ref="W4:W16" si="2">+G4/$U4</f>
        <v>0.13736089030206677</v>
      </c>
      <c r="X4" s="2">
        <f t="shared" ref="X4:X16" si="3">+K4/$U4</f>
        <v>0.67821939586645474</v>
      </c>
    </row>
    <row r="5" spans="1:24" x14ac:dyDescent="0.25">
      <c r="A5" t="s">
        <v>12</v>
      </c>
      <c r="C5" s="4">
        <v>691</v>
      </c>
      <c r="E5">
        <v>17.850000000000001</v>
      </c>
      <c r="G5">
        <v>481</v>
      </c>
      <c r="I5">
        <v>12.43</v>
      </c>
      <c r="K5" s="1">
        <v>2591</v>
      </c>
      <c r="M5">
        <v>66.930000000000007</v>
      </c>
      <c r="O5">
        <v>108</v>
      </c>
      <c r="Q5">
        <v>2.79</v>
      </c>
      <c r="S5" s="1">
        <v>3871</v>
      </c>
      <c r="T5" t="s">
        <v>12</v>
      </c>
      <c r="U5" s="1">
        <f t="shared" si="0"/>
        <v>3763</v>
      </c>
      <c r="V5" s="3">
        <f t="shared" si="1"/>
        <v>0.18363008238107892</v>
      </c>
      <c r="W5" s="2">
        <f t="shared" si="2"/>
        <v>0.12782354504384799</v>
      </c>
      <c r="X5" s="2">
        <f t="shared" si="3"/>
        <v>0.68854637257507312</v>
      </c>
    </row>
    <row r="6" spans="1:24" x14ac:dyDescent="0.25">
      <c r="A6" t="s">
        <v>13</v>
      </c>
      <c r="C6" s="4">
        <v>630</v>
      </c>
      <c r="E6">
        <v>13.12</v>
      </c>
      <c r="G6">
        <v>757</v>
      </c>
      <c r="I6">
        <v>15.76</v>
      </c>
      <c r="K6" s="1">
        <v>3244</v>
      </c>
      <c r="M6">
        <v>67.56</v>
      </c>
      <c r="O6">
        <v>171</v>
      </c>
      <c r="Q6">
        <v>3.56</v>
      </c>
      <c r="S6" s="1">
        <v>4802</v>
      </c>
      <c r="T6" t="s">
        <v>13</v>
      </c>
      <c r="U6" s="1">
        <f t="shared" si="0"/>
        <v>4631</v>
      </c>
      <c r="V6" s="3">
        <f t="shared" si="1"/>
        <v>0.13603973223925717</v>
      </c>
      <c r="W6" s="2">
        <f t="shared" si="2"/>
        <v>0.16346361477002808</v>
      </c>
      <c r="X6" s="2">
        <f t="shared" si="3"/>
        <v>0.70049665299071473</v>
      </c>
    </row>
    <row r="7" spans="1:24" x14ac:dyDescent="0.25">
      <c r="A7" t="s">
        <v>14</v>
      </c>
      <c r="C7" s="4">
        <v>185</v>
      </c>
      <c r="E7">
        <v>23.15</v>
      </c>
      <c r="G7">
        <v>142</v>
      </c>
      <c r="I7">
        <v>17.77</v>
      </c>
      <c r="K7">
        <v>435</v>
      </c>
      <c r="M7">
        <v>54.44</v>
      </c>
      <c r="O7">
        <v>37</v>
      </c>
      <c r="Q7">
        <v>4.63</v>
      </c>
      <c r="S7">
        <v>799</v>
      </c>
      <c r="T7" t="s">
        <v>14</v>
      </c>
      <c r="U7" s="1">
        <f t="shared" si="0"/>
        <v>762</v>
      </c>
      <c r="V7" s="3">
        <f t="shared" si="1"/>
        <v>0.24278215223097113</v>
      </c>
      <c r="W7" s="2">
        <f t="shared" si="2"/>
        <v>0.18635170603674542</v>
      </c>
      <c r="X7" s="2">
        <f t="shared" si="3"/>
        <v>0.57086614173228345</v>
      </c>
    </row>
    <row r="8" spans="1:24" x14ac:dyDescent="0.25">
      <c r="A8" t="s">
        <v>15</v>
      </c>
      <c r="C8" s="4">
        <v>228</v>
      </c>
      <c r="E8">
        <v>10.43</v>
      </c>
      <c r="G8">
        <v>289</v>
      </c>
      <c r="I8">
        <v>13.22</v>
      </c>
      <c r="K8" s="1">
        <v>1611</v>
      </c>
      <c r="M8">
        <v>73.7</v>
      </c>
      <c r="O8">
        <v>58</v>
      </c>
      <c r="Q8">
        <v>2.65</v>
      </c>
      <c r="S8" s="1">
        <v>2186</v>
      </c>
      <c r="T8" t="s">
        <v>15</v>
      </c>
      <c r="U8" s="1">
        <f t="shared" si="0"/>
        <v>2128</v>
      </c>
      <c r="V8" s="3">
        <f t="shared" si="1"/>
        <v>0.10714285714285714</v>
      </c>
      <c r="W8" s="2">
        <f t="shared" si="2"/>
        <v>0.13580827067669174</v>
      </c>
      <c r="X8" s="2">
        <f t="shared" si="3"/>
        <v>0.75704887218045114</v>
      </c>
    </row>
    <row r="9" spans="1:24" x14ac:dyDescent="0.25">
      <c r="A9" t="s">
        <v>16</v>
      </c>
      <c r="C9" s="4">
        <v>697</v>
      </c>
      <c r="E9">
        <v>29.99</v>
      </c>
      <c r="G9">
        <v>387</v>
      </c>
      <c r="I9">
        <v>16.649999999999999</v>
      </c>
      <c r="K9" s="1">
        <v>1193</v>
      </c>
      <c r="M9">
        <v>51.33</v>
      </c>
      <c r="O9">
        <v>47</v>
      </c>
      <c r="Q9">
        <v>2.02</v>
      </c>
      <c r="S9" s="1">
        <v>2324</v>
      </c>
      <c r="T9" t="s">
        <v>16</v>
      </c>
      <c r="U9" s="1">
        <f t="shared" si="0"/>
        <v>2277</v>
      </c>
      <c r="V9" s="3">
        <f t="shared" si="1"/>
        <v>0.30610452349582784</v>
      </c>
      <c r="W9" s="2">
        <f t="shared" si="2"/>
        <v>0.16996047430830039</v>
      </c>
      <c r="X9" s="2">
        <f t="shared" si="3"/>
        <v>0.52393500219587175</v>
      </c>
    </row>
    <row r="10" spans="1:24" x14ac:dyDescent="0.25">
      <c r="A10" t="s">
        <v>17</v>
      </c>
      <c r="C10" s="4">
        <v>455</v>
      </c>
      <c r="E10">
        <v>17.79</v>
      </c>
      <c r="G10">
        <v>601</v>
      </c>
      <c r="I10">
        <v>23.5</v>
      </c>
      <c r="K10" s="1">
        <v>1443</v>
      </c>
      <c r="M10">
        <v>56.43</v>
      </c>
      <c r="O10">
        <v>58</v>
      </c>
      <c r="Q10">
        <v>2.27</v>
      </c>
      <c r="S10" s="1">
        <v>2557</v>
      </c>
      <c r="T10" t="s">
        <v>17</v>
      </c>
      <c r="U10" s="1">
        <f t="shared" si="0"/>
        <v>2499</v>
      </c>
      <c r="V10" s="3">
        <f t="shared" si="1"/>
        <v>0.18207282913165265</v>
      </c>
      <c r="W10" s="2">
        <f t="shared" si="2"/>
        <v>0.24049619847939174</v>
      </c>
      <c r="X10" s="2">
        <f t="shared" si="3"/>
        <v>0.57743097238895558</v>
      </c>
    </row>
    <row r="11" spans="1:24" x14ac:dyDescent="0.25">
      <c r="A11" t="s">
        <v>18</v>
      </c>
      <c r="C11" s="4">
        <v>285</v>
      </c>
      <c r="E11">
        <v>13.39</v>
      </c>
      <c r="G11">
        <v>359</v>
      </c>
      <c r="I11">
        <v>16.86</v>
      </c>
      <c r="K11" s="1">
        <v>1417</v>
      </c>
      <c r="M11">
        <v>66.56</v>
      </c>
      <c r="O11">
        <v>68</v>
      </c>
      <c r="Q11">
        <v>3.19</v>
      </c>
      <c r="S11" s="1">
        <v>2129</v>
      </c>
      <c r="T11" t="s">
        <v>18</v>
      </c>
      <c r="U11" s="1">
        <f t="shared" si="0"/>
        <v>2061</v>
      </c>
      <c r="V11" s="3">
        <f t="shared" si="1"/>
        <v>0.13828238719068414</v>
      </c>
      <c r="W11" s="2">
        <f t="shared" si="2"/>
        <v>0.17418728772440562</v>
      </c>
      <c r="X11" s="2">
        <f t="shared" si="3"/>
        <v>0.68753032508491019</v>
      </c>
    </row>
    <row r="12" spans="1:24" x14ac:dyDescent="0.25">
      <c r="A12" t="s">
        <v>19</v>
      </c>
      <c r="C12" s="4">
        <v>585</v>
      </c>
      <c r="E12">
        <v>29.29</v>
      </c>
      <c r="G12">
        <v>373</v>
      </c>
      <c r="I12">
        <v>18.68</v>
      </c>
      <c r="K12" s="1">
        <v>1015</v>
      </c>
      <c r="M12">
        <v>50.83</v>
      </c>
      <c r="O12">
        <v>24</v>
      </c>
      <c r="Q12">
        <v>1.2</v>
      </c>
      <c r="S12" s="1">
        <v>1997</v>
      </c>
      <c r="T12" t="s">
        <v>19</v>
      </c>
      <c r="U12" s="1">
        <f t="shared" si="0"/>
        <v>1973</v>
      </c>
      <c r="V12" s="3">
        <f t="shared" si="1"/>
        <v>0.29650278763304611</v>
      </c>
      <c r="W12" s="2">
        <f t="shared" si="2"/>
        <v>0.1890522047643183</v>
      </c>
      <c r="X12" s="2">
        <f t="shared" si="3"/>
        <v>0.51444500760263556</v>
      </c>
    </row>
    <row r="13" spans="1:24" x14ac:dyDescent="0.25">
      <c r="A13" t="s">
        <v>20</v>
      </c>
      <c r="C13" s="4">
        <v>492</v>
      </c>
      <c r="E13">
        <v>19.09</v>
      </c>
      <c r="G13">
        <v>574</v>
      </c>
      <c r="I13">
        <v>22.27</v>
      </c>
      <c r="K13" s="1">
        <v>1495</v>
      </c>
      <c r="M13">
        <v>58.01</v>
      </c>
      <c r="O13">
        <v>16</v>
      </c>
      <c r="Q13">
        <v>0.62</v>
      </c>
      <c r="S13" s="1">
        <v>2577</v>
      </c>
      <c r="T13" t="s">
        <v>20</v>
      </c>
      <c r="U13" s="1">
        <f t="shared" si="0"/>
        <v>2561</v>
      </c>
      <c r="V13" s="3">
        <f t="shared" si="1"/>
        <v>0.19211245607184693</v>
      </c>
      <c r="W13" s="2">
        <f t="shared" si="2"/>
        <v>0.22413119875048809</v>
      </c>
      <c r="X13" s="2">
        <f t="shared" si="3"/>
        <v>0.58375634517766495</v>
      </c>
    </row>
    <row r="14" spans="1:24" x14ac:dyDescent="0.25">
      <c r="A14" t="s">
        <v>21</v>
      </c>
      <c r="C14" s="4">
        <v>634</v>
      </c>
      <c r="E14">
        <v>23.26</v>
      </c>
      <c r="G14">
        <v>466</v>
      </c>
      <c r="I14">
        <v>17.09</v>
      </c>
      <c r="K14" s="1">
        <v>1541</v>
      </c>
      <c r="M14">
        <v>56.53</v>
      </c>
      <c r="O14">
        <v>85</v>
      </c>
      <c r="Q14">
        <v>3.12</v>
      </c>
      <c r="S14" s="1">
        <v>2726</v>
      </c>
      <c r="T14" t="s">
        <v>21</v>
      </c>
      <c r="U14" s="1">
        <f t="shared" si="0"/>
        <v>2641</v>
      </c>
      <c r="V14" s="3">
        <f t="shared" si="1"/>
        <v>0.2400605831124574</v>
      </c>
      <c r="W14" s="2">
        <f t="shared" si="2"/>
        <v>0.17644831503218478</v>
      </c>
      <c r="X14" s="2">
        <f t="shared" si="3"/>
        <v>0.5834911018553578</v>
      </c>
    </row>
    <row r="15" spans="1:24" x14ac:dyDescent="0.25">
      <c r="A15" t="s">
        <v>22</v>
      </c>
      <c r="C15" s="4">
        <v>185</v>
      </c>
      <c r="E15">
        <v>16.03</v>
      </c>
      <c r="G15">
        <v>184</v>
      </c>
      <c r="I15">
        <v>15.94</v>
      </c>
      <c r="K15">
        <v>776</v>
      </c>
      <c r="M15">
        <v>67.239999999999995</v>
      </c>
      <c r="O15">
        <v>9</v>
      </c>
      <c r="Q15">
        <v>0.78</v>
      </c>
      <c r="S15" s="1">
        <v>1154</v>
      </c>
      <c r="T15" t="s">
        <v>22</v>
      </c>
      <c r="U15" s="1">
        <f t="shared" si="0"/>
        <v>1145</v>
      </c>
      <c r="V15" s="3">
        <f t="shared" si="1"/>
        <v>0.16157205240174671</v>
      </c>
      <c r="W15" s="2">
        <f t="shared" si="2"/>
        <v>0.16069868995633188</v>
      </c>
      <c r="X15" s="2">
        <f t="shared" si="3"/>
        <v>0.67772925764192138</v>
      </c>
    </row>
    <row r="16" spans="1:24" x14ac:dyDescent="0.25">
      <c r="A16" t="s">
        <v>23</v>
      </c>
      <c r="C16" s="5">
        <v>6217</v>
      </c>
      <c r="E16">
        <v>18.260000000000002</v>
      </c>
      <c r="G16" s="1">
        <v>5647</v>
      </c>
      <c r="I16">
        <v>16.579999999999998</v>
      </c>
      <c r="K16" s="1">
        <v>21283</v>
      </c>
      <c r="M16">
        <v>62.49</v>
      </c>
      <c r="O16">
        <v>909</v>
      </c>
      <c r="Q16">
        <v>2.67</v>
      </c>
      <c r="S16" s="1">
        <v>34056</v>
      </c>
      <c r="T16" t="s">
        <v>26</v>
      </c>
      <c r="U16" s="1">
        <f t="shared" si="0"/>
        <v>33147</v>
      </c>
      <c r="V16" s="3">
        <f t="shared" si="1"/>
        <v>0.18755845174525598</v>
      </c>
      <c r="W16" s="2">
        <f t="shared" si="2"/>
        <v>0.1703623253989803</v>
      </c>
      <c r="X16" s="2">
        <f t="shared" si="3"/>
        <v>0.64207922285576369</v>
      </c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33</v>
      </c>
      <c r="E22">
        <v>5.32</v>
      </c>
      <c r="G22">
        <v>249</v>
      </c>
      <c r="I22">
        <v>40.159999999999997</v>
      </c>
      <c r="K22">
        <v>325</v>
      </c>
      <c r="M22">
        <v>52.42</v>
      </c>
      <c r="O22">
        <v>13</v>
      </c>
      <c r="Q22">
        <v>2.1</v>
      </c>
      <c r="S22">
        <v>620</v>
      </c>
      <c r="T22" t="s">
        <v>10</v>
      </c>
      <c r="U22" s="1">
        <f>+S22-O22</f>
        <v>607</v>
      </c>
      <c r="V22" s="3">
        <f>+C22/$U22</f>
        <v>5.4365733113673806E-2</v>
      </c>
      <c r="W22" s="2">
        <f>+G22/$U22</f>
        <v>0.4102141680395387</v>
      </c>
      <c r="X22" s="2">
        <f>+K22/$U22</f>
        <v>0.53542009884678743</v>
      </c>
    </row>
    <row r="23" spans="1:24" x14ac:dyDescent="0.25">
      <c r="A23" t="s">
        <v>11</v>
      </c>
      <c r="C23" s="4">
        <v>17</v>
      </c>
      <c r="E23">
        <v>4.3600000000000003</v>
      </c>
      <c r="G23">
        <v>107</v>
      </c>
      <c r="I23">
        <v>27.44</v>
      </c>
      <c r="K23">
        <v>261</v>
      </c>
      <c r="M23">
        <v>66.92</v>
      </c>
      <c r="O23">
        <v>5</v>
      </c>
      <c r="Q23">
        <v>1.28</v>
      </c>
      <c r="S23">
        <v>390</v>
      </c>
      <c r="T23" t="s">
        <v>11</v>
      </c>
      <c r="U23" s="1">
        <f t="shared" ref="U23:U35" si="4">+S23-O23</f>
        <v>385</v>
      </c>
      <c r="V23" s="3">
        <f t="shared" ref="V23:V35" si="5">+C23/$U23</f>
        <v>4.4155844155844157E-2</v>
      </c>
      <c r="W23" s="2">
        <f t="shared" ref="W23:W35" si="6">+G23/$U23</f>
        <v>0.2779220779220779</v>
      </c>
      <c r="X23" s="2">
        <f t="shared" ref="X23:X35" si="7">+K23/$U23</f>
        <v>0.67792207792207793</v>
      </c>
    </row>
    <row r="24" spans="1:24" x14ac:dyDescent="0.25">
      <c r="A24" t="s">
        <v>12</v>
      </c>
      <c r="C24" s="4">
        <v>55</v>
      </c>
      <c r="E24">
        <v>7.32</v>
      </c>
      <c r="G24">
        <v>189</v>
      </c>
      <c r="I24">
        <v>25.17</v>
      </c>
      <c r="K24">
        <v>498</v>
      </c>
      <c r="M24">
        <v>66.31</v>
      </c>
      <c r="O24">
        <v>9</v>
      </c>
      <c r="Q24">
        <v>1.2</v>
      </c>
      <c r="S24">
        <v>751</v>
      </c>
      <c r="T24" t="s">
        <v>12</v>
      </c>
      <c r="U24" s="1">
        <f t="shared" si="4"/>
        <v>742</v>
      </c>
      <c r="V24" s="3">
        <f t="shared" si="5"/>
        <v>7.4123989218328842E-2</v>
      </c>
      <c r="W24" s="2">
        <f t="shared" si="6"/>
        <v>0.25471698113207547</v>
      </c>
      <c r="X24" s="2">
        <f t="shared" si="7"/>
        <v>0.67115902964959573</v>
      </c>
    </row>
    <row r="25" spans="1:24" x14ac:dyDescent="0.25">
      <c r="A25" t="s">
        <v>13</v>
      </c>
      <c r="C25" s="4">
        <v>57</v>
      </c>
      <c r="E25">
        <v>6.42</v>
      </c>
      <c r="G25">
        <v>235</v>
      </c>
      <c r="I25">
        <v>26.46</v>
      </c>
      <c r="K25">
        <v>584</v>
      </c>
      <c r="M25">
        <v>65.77</v>
      </c>
      <c r="O25">
        <v>12</v>
      </c>
      <c r="Q25">
        <v>1.35</v>
      </c>
      <c r="S25">
        <v>888</v>
      </c>
      <c r="T25" t="s">
        <v>13</v>
      </c>
      <c r="U25" s="1">
        <f t="shared" si="4"/>
        <v>876</v>
      </c>
      <c r="V25" s="3">
        <f t="shared" si="5"/>
        <v>6.5068493150684928E-2</v>
      </c>
      <c r="W25" s="2">
        <f t="shared" si="6"/>
        <v>0.2682648401826484</v>
      </c>
      <c r="X25" s="2">
        <f t="shared" si="7"/>
        <v>0.66666666666666663</v>
      </c>
    </row>
    <row r="26" spans="1:24" x14ac:dyDescent="0.25">
      <c r="A26" t="s">
        <v>14</v>
      </c>
      <c r="C26" s="4">
        <v>6</v>
      </c>
      <c r="E26">
        <v>4.3499999999999996</v>
      </c>
      <c r="G26">
        <v>57</v>
      </c>
      <c r="I26">
        <v>41.3</v>
      </c>
      <c r="K26">
        <v>65</v>
      </c>
      <c r="M26">
        <v>47.1</v>
      </c>
      <c r="O26">
        <v>10</v>
      </c>
      <c r="Q26">
        <v>7.25</v>
      </c>
      <c r="S26">
        <v>138</v>
      </c>
      <c r="T26" t="s">
        <v>14</v>
      </c>
      <c r="U26" s="1">
        <f t="shared" si="4"/>
        <v>128</v>
      </c>
      <c r="V26" s="3">
        <f t="shared" si="5"/>
        <v>4.6875E-2</v>
      </c>
      <c r="W26" s="2">
        <f t="shared" si="6"/>
        <v>0.4453125</v>
      </c>
      <c r="X26" s="2">
        <f t="shared" si="7"/>
        <v>0.5078125</v>
      </c>
    </row>
    <row r="27" spans="1:24" x14ac:dyDescent="0.25">
      <c r="A27" t="s">
        <v>15</v>
      </c>
      <c r="C27" s="4">
        <v>11</v>
      </c>
      <c r="E27">
        <v>3.75</v>
      </c>
      <c r="G27">
        <v>59</v>
      </c>
      <c r="I27">
        <v>20.14</v>
      </c>
      <c r="K27">
        <v>215</v>
      </c>
      <c r="M27">
        <v>73.38</v>
      </c>
      <c r="O27">
        <v>8</v>
      </c>
      <c r="Q27">
        <v>2.73</v>
      </c>
      <c r="S27">
        <v>293</v>
      </c>
      <c r="T27" t="s">
        <v>15</v>
      </c>
      <c r="U27" s="1">
        <f t="shared" si="4"/>
        <v>285</v>
      </c>
      <c r="V27" s="3">
        <f t="shared" si="5"/>
        <v>3.8596491228070177E-2</v>
      </c>
      <c r="W27" s="2">
        <f t="shared" si="6"/>
        <v>0.20701754385964913</v>
      </c>
      <c r="X27" s="2">
        <f t="shared" si="7"/>
        <v>0.75438596491228072</v>
      </c>
    </row>
    <row r="28" spans="1:24" x14ac:dyDescent="0.25">
      <c r="A28" t="s">
        <v>16</v>
      </c>
      <c r="C28" s="4">
        <v>78</v>
      </c>
      <c r="E28">
        <v>15.76</v>
      </c>
      <c r="G28">
        <v>123</v>
      </c>
      <c r="I28">
        <v>24.85</v>
      </c>
      <c r="K28">
        <v>291</v>
      </c>
      <c r="M28">
        <v>58.79</v>
      </c>
      <c r="O28">
        <v>3</v>
      </c>
      <c r="Q28">
        <v>0.61</v>
      </c>
      <c r="S28">
        <v>495</v>
      </c>
      <c r="T28" t="s">
        <v>16</v>
      </c>
      <c r="U28" s="1">
        <f t="shared" si="4"/>
        <v>492</v>
      </c>
      <c r="V28" s="3">
        <f t="shared" si="5"/>
        <v>0.15853658536585366</v>
      </c>
      <c r="W28" s="2">
        <f t="shared" si="6"/>
        <v>0.25</v>
      </c>
      <c r="X28" s="2">
        <f t="shared" si="7"/>
        <v>0.59146341463414631</v>
      </c>
    </row>
    <row r="29" spans="1:24" x14ac:dyDescent="0.25">
      <c r="A29" t="s">
        <v>17</v>
      </c>
      <c r="C29" s="4">
        <v>83</v>
      </c>
      <c r="E29">
        <v>13.61</v>
      </c>
      <c r="G29">
        <v>183</v>
      </c>
      <c r="I29">
        <v>30</v>
      </c>
      <c r="K29">
        <v>343</v>
      </c>
      <c r="M29">
        <v>56.23</v>
      </c>
      <c r="O29">
        <v>1</v>
      </c>
      <c r="Q29">
        <v>0.16</v>
      </c>
      <c r="S29">
        <v>610</v>
      </c>
      <c r="T29" t="s">
        <v>17</v>
      </c>
      <c r="U29" s="1">
        <f t="shared" si="4"/>
        <v>609</v>
      </c>
      <c r="V29" s="3">
        <f t="shared" si="5"/>
        <v>0.13628899835796388</v>
      </c>
      <c r="W29" s="2">
        <f t="shared" si="6"/>
        <v>0.30049261083743845</v>
      </c>
      <c r="X29" s="2">
        <f t="shared" si="7"/>
        <v>0.56321839080459768</v>
      </c>
    </row>
    <row r="30" spans="1:24" x14ac:dyDescent="0.25">
      <c r="A30" t="s">
        <v>18</v>
      </c>
      <c r="C30" s="4">
        <v>18</v>
      </c>
      <c r="E30">
        <v>4.8899999999999997</v>
      </c>
      <c r="G30">
        <v>116</v>
      </c>
      <c r="I30">
        <v>31.52</v>
      </c>
      <c r="K30">
        <v>231</v>
      </c>
      <c r="M30">
        <v>62.77</v>
      </c>
      <c r="O30">
        <v>3</v>
      </c>
      <c r="Q30">
        <v>0.82</v>
      </c>
      <c r="S30">
        <v>368</v>
      </c>
      <c r="T30" t="s">
        <v>18</v>
      </c>
      <c r="U30" s="1">
        <f t="shared" si="4"/>
        <v>365</v>
      </c>
      <c r="V30" s="3">
        <f t="shared" si="5"/>
        <v>4.9315068493150684E-2</v>
      </c>
      <c r="W30" s="2">
        <f t="shared" si="6"/>
        <v>0.31780821917808222</v>
      </c>
      <c r="X30" s="2">
        <f t="shared" si="7"/>
        <v>0.63287671232876708</v>
      </c>
    </row>
    <row r="31" spans="1:24" x14ac:dyDescent="0.25">
      <c r="A31" t="s">
        <v>19</v>
      </c>
      <c r="C31" s="4">
        <v>60</v>
      </c>
      <c r="E31">
        <v>15.27</v>
      </c>
      <c r="G31">
        <v>121</v>
      </c>
      <c r="I31">
        <v>30.79</v>
      </c>
      <c r="K31">
        <v>206</v>
      </c>
      <c r="M31">
        <v>52.42</v>
      </c>
      <c r="O31">
        <v>6</v>
      </c>
      <c r="Q31">
        <v>1.53</v>
      </c>
      <c r="S31">
        <v>393</v>
      </c>
      <c r="T31" t="s">
        <v>19</v>
      </c>
      <c r="U31" s="1">
        <f t="shared" si="4"/>
        <v>387</v>
      </c>
      <c r="V31" s="3">
        <f t="shared" si="5"/>
        <v>0.15503875968992248</v>
      </c>
      <c r="W31" s="2">
        <f t="shared" si="6"/>
        <v>0.31266149870801035</v>
      </c>
      <c r="X31" s="2">
        <f t="shared" si="7"/>
        <v>0.53229974160206717</v>
      </c>
    </row>
    <row r="32" spans="1:24" x14ac:dyDescent="0.25">
      <c r="A32" t="s">
        <v>20</v>
      </c>
      <c r="C32" s="4">
        <v>52</v>
      </c>
      <c r="E32">
        <v>11.45</v>
      </c>
      <c r="G32">
        <v>120</v>
      </c>
      <c r="I32">
        <v>26.43</v>
      </c>
      <c r="K32">
        <v>281</v>
      </c>
      <c r="M32">
        <v>61.89</v>
      </c>
      <c r="O32">
        <v>1</v>
      </c>
      <c r="Q32">
        <v>0.22</v>
      </c>
      <c r="S32">
        <v>454</v>
      </c>
      <c r="T32" t="s">
        <v>20</v>
      </c>
      <c r="U32" s="1">
        <f t="shared" si="4"/>
        <v>453</v>
      </c>
      <c r="V32" s="3">
        <f t="shared" si="5"/>
        <v>0.11479028697571744</v>
      </c>
      <c r="W32" s="2">
        <f t="shared" si="6"/>
        <v>0.26490066225165565</v>
      </c>
      <c r="X32" s="2">
        <f t="shared" si="7"/>
        <v>0.62030905077262688</v>
      </c>
    </row>
    <row r="33" spans="1:24" x14ac:dyDescent="0.25">
      <c r="A33" t="s">
        <v>21</v>
      </c>
      <c r="C33" s="4">
        <v>59</v>
      </c>
      <c r="E33">
        <v>9.69</v>
      </c>
      <c r="G33">
        <v>187</v>
      </c>
      <c r="I33">
        <v>30.71</v>
      </c>
      <c r="K33">
        <v>343</v>
      </c>
      <c r="M33">
        <v>56.32</v>
      </c>
      <c r="O33">
        <v>20</v>
      </c>
      <c r="Q33">
        <v>3.28</v>
      </c>
      <c r="S33">
        <v>609</v>
      </c>
      <c r="T33" t="s">
        <v>21</v>
      </c>
      <c r="U33" s="1">
        <f t="shared" si="4"/>
        <v>589</v>
      </c>
      <c r="V33" s="3">
        <f t="shared" si="5"/>
        <v>0.100169779286927</v>
      </c>
      <c r="W33" s="2">
        <f t="shared" si="6"/>
        <v>0.31748726655348047</v>
      </c>
      <c r="X33" s="2">
        <f t="shared" si="7"/>
        <v>0.58234295415959259</v>
      </c>
    </row>
    <row r="34" spans="1:24" x14ac:dyDescent="0.25">
      <c r="A34" t="s">
        <v>22</v>
      </c>
      <c r="C34" s="4">
        <v>9</v>
      </c>
      <c r="E34">
        <v>3.83</v>
      </c>
      <c r="G34">
        <v>61</v>
      </c>
      <c r="I34">
        <v>25.96</v>
      </c>
      <c r="K34">
        <v>165</v>
      </c>
      <c r="M34">
        <v>70.209999999999994</v>
      </c>
      <c r="O34">
        <v>0</v>
      </c>
      <c r="Q34">
        <v>0</v>
      </c>
      <c r="S34">
        <v>235</v>
      </c>
      <c r="T34" t="s">
        <v>22</v>
      </c>
      <c r="U34" s="1">
        <f t="shared" si="4"/>
        <v>235</v>
      </c>
      <c r="V34" s="3">
        <f t="shared" si="5"/>
        <v>3.8297872340425532E-2</v>
      </c>
      <c r="W34" s="2">
        <f t="shared" si="6"/>
        <v>0.25957446808510637</v>
      </c>
      <c r="X34" s="2">
        <f t="shared" si="7"/>
        <v>0.7021276595744681</v>
      </c>
    </row>
    <row r="35" spans="1:24" x14ac:dyDescent="0.25">
      <c r="A35" t="s">
        <v>23</v>
      </c>
      <c r="C35" s="4">
        <v>538</v>
      </c>
      <c r="E35">
        <v>8.6199999999999992</v>
      </c>
      <c r="G35" s="1">
        <v>1807</v>
      </c>
      <c r="I35">
        <v>28.94</v>
      </c>
      <c r="K35" s="1">
        <v>3808</v>
      </c>
      <c r="M35">
        <v>60.99</v>
      </c>
      <c r="O35">
        <v>91</v>
      </c>
      <c r="Q35">
        <v>1.46</v>
      </c>
      <c r="S35" s="1">
        <v>6244</v>
      </c>
      <c r="T35" t="s">
        <v>26</v>
      </c>
      <c r="U35" s="1">
        <f t="shared" si="4"/>
        <v>6153</v>
      </c>
      <c r="V35" s="3">
        <f t="shared" si="5"/>
        <v>8.7437022590606206E-2</v>
      </c>
      <c r="W35" s="2">
        <f t="shared" si="6"/>
        <v>0.29367788070859741</v>
      </c>
      <c r="X35" s="2">
        <f t="shared" si="7"/>
        <v>0.61888509670079639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5"/>
  <sheetViews>
    <sheetView workbookViewId="0">
      <selection activeCell="V21" sqref="V21:X35"/>
    </sheetView>
  </sheetViews>
  <sheetFormatPr baseColWidth="10" defaultColWidth="11.42578125" defaultRowHeight="15" x14ac:dyDescent="0.25"/>
  <cols>
    <col min="1" max="1" width="31.5703125" bestFit="1" customWidth="1"/>
    <col min="2" max="2" width="3.5703125" customWidth="1"/>
    <col min="3" max="3" width="11.85546875" bestFit="1" customWidth="1"/>
    <col min="6" max="6" width="3.85546875" customWidth="1"/>
    <col min="10" max="10" width="3.5703125" customWidth="1"/>
    <col min="13" max="13" width="11.85546875" bestFit="1" customWidth="1"/>
    <col min="14" max="14" width="3.85546875" customWidth="1"/>
    <col min="18" max="18" width="3" customWidth="1"/>
  </cols>
  <sheetData>
    <row r="1" spans="1:24" x14ac:dyDescent="0.25">
      <c r="A1" s="9" t="s">
        <v>24</v>
      </c>
    </row>
    <row r="2" spans="1:24" x14ac:dyDescent="0.25">
      <c r="A2" s="10" t="s">
        <v>0</v>
      </c>
      <c r="C2" s="20" t="s">
        <v>1</v>
      </c>
      <c r="D2" s="20"/>
      <c r="E2" s="20" t="s">
        <v>2</v>
      </c>
      <c r="G2" s="17" t="s">
        <v>3</v>
      </c>
      <c r="H2" s="17"/>
      <c r="I2" s="17" t="s">
        <v>4</v>
      </c>
      <c r="K2" s="14" t="s">
        <v>5</v>
      </c>
      <c r="L2" s="14"/>
      <c r="M2" s="14" t="s">
        <v>6</v>
      </c>
      <c r="O2" s="11" t="s">
        <v>7</v>
      </c>
      <c r="P2" s="11"/>
      <c r="Q2" s="11" t="s">
        <v>8</v>
      </c>
      <c r="S2" s="23" t="s">
        <v>9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s="10" t="s">
        <v>10</v>
      </c>
      <c r="C3" s="20">
        <v>540</v>
      </c>
      <c r="D3" s="20"/>
      <c r="E3" s="21">
        <f>C3/S3</f>
        <v>0.14975041597337771</v>
      </c>
      <c r="G3" s="17">
        <v>558</v>
      </c>
      <c r="H3" s="17"/>
      <c r="I3" s="18">
        <f>G3/S3</f>
        <v>0.15474209650582363</v>
      </c>
      <c r="K3" s="14">
        <v>2427</v>
      </c>
      <c r="L3" s="14"/>
      <c r="M3" s="15">
        <f>K3/S3</f>
        <v>0.67304492512479197</v>
      </c>
      <c r="O3" s="11">
        <v>81</v>
      </c>
      <c r="P3" s="11"/>
      <c r="Q3" s="12">
        <f>O3/S3</f>
        <v>2.2462562396006656E-2</v>
      </c>
      <c r="S3" s="24">
        <f>SUM(C3,G3,K3,O3)</f>
        <v>3606</v>
      </c>
      <c r="T3" t="s">
        <v>10</v>
      </c>
      <c r="U3" s="1">
        <f>+S3-O3</f>
        <v>3525</v>
      </c>
      <c r="V3" s="3">
        <f>+C3/$U3</f>
        <v>0.15319148936170213</v>
      </c>
      <c r="W3" s="2">
        <f>+G3/$U3</f>
        <v>0.15829787234042553</v>
      </c>
      <c r="X3" s="2">
        <f>+K3/$U3</f>
        <v>0.68851063829787229</v>
      </c>
    </row>
    <row r="4" spans="1:24" x14ac:dyDescent="0.25">
      <c r="A4" s="10" t="s">
        <v>11</v>
      </c>
      <c r="C4" s="20">
        <v>519</v>
      </c>
      <c r="D4" s="20"/>
      <c r="E4" s="21">
        <f t="shared" ref="E4:E15" si="0">C4/S4</f>
        <v>0.17433658045011757</v>
      </c>
      <c r="G4" s="17">
        <v>402</v>
      </c>
      <c r="H4" s="17"/>
      <c r="I4" s="18">
        <f t="shared" ref="I4:I15" si="1">G4/S4</f>
        <v>0.13503527040644944</v>
      </c>
      <c r="K4" s="14">
        <v>1995</v>
      </c>
      <c r="L4" s="14"/>
      <c r="M4" s="15">
        <f t="shared" ref="M4:M15" si="2">K4/S4</f>
        <v>0.67013772253946924</v>
      </c>
      <c r="O4" s="11">
        <v>61</v>
      </c>
      <c r="P4" s="11"/>
      <c r="Q4" s="12">
        <f t="shared" ref="Q4:Q15" si="3">O4/S4</f>
        <v>2.0490426603963722E-2</v>
      </c>
      <c r="S4" s="24">
        <f t="shared" ref="S4:S16" si="4">SUM(C4,G4,K4,O4)</f>
        <v>2977</v>
      </c>
      <c r="T4" t="s">
        <v>11</v>
      </c>
      <c r="U4" s="1">
        <f t="shared" ref="U4:U16" si="5">+S4-O4</f>
        <v>2916</v>
      </c>
      <c r="V4" s="3">
        <f t="shared" ref="V4:V16" si="6">+C4/$U4</f>
        <v>0.1779835390946502</v>
      </c>
      <c r="W4" s="2">
        <f t="shared" ref="W4:W16" si="7">+G4/$U4</f>
        <v>0.13786008230452676</v>
      </c>
      <c r="X4" s="2">
        <f t="shared" ref="X4:X16" si="8">+K4/$U4</f>
        <v>0.68415637860082301</v>
      </c>
    </row>
    <row r="5" spans="1:24" x14ac:dyDescent="0.25">
      <c r="A5" s="10" t="s">
        <v>12</v>
      </c>
      <c r="C5" s="20">
        <v>647</v>
      </c>
      <c r="D5" s="20"/>
      <c r="E5" s="21">
        <f t="shared" si="0"/>
        <v>0.16082525478498633</v>
      </c>
      <c r="G5" s="17">
        <v>545</v>
      </c>
      <c r="H5" s="17"/>
      <c r="I5" s="18">
        <f t="shared" si="1"/>
        <v>0.13547104151130998</v>
      </c>
      <c r="K5" s="14">
        <v>2680</v>
      </c>
      <c r="L5" s="14"/>
      <c r="M5" s="15">
        <f t="shared" si="2"/>
        <v>0.66616952522992789</v>
      </c>
      <c r="O5" s="11">
        <v>151</v>
      </c>
      <c r="P5" s="11"/>
      <c r="Q5" s="12">
        <f t="shared" si="3"/>
        <v>3.7534178473775791E-2</v>
      </c>
      <c r="S5" s="24">
        <f t="shared" si="4"/>
        <v>4023</v>
      </c>
      <c r="T5" t="s">
        <v>12</v>
      </c>
      <c r="U5" s="1">
        <f t="shared" si="5"/>
        <v>3872</v>
      </c>
      <c r="V5" s="3">
        <f t="shared" si="6"/>
        <v>0.16709710743801653</v>
      </c>
      <c r="W5" s="2">
        <f t="shared" si="7"/>
        <v>0.14075413223140495</v>
      </c>
      <c r="X5" s="2">
        <f t="shared" si="8"/>
        <v>0.69214876033057848</v>
      </c>
    </row>
    <row r="6" spans="1:24" x14ac:dyDescent="0.25">
      <c r="A6" s="10" t="s">
        <v>13</v>
      </c>
      <c r="C6" s="20">
        <v>532</v>
      </c>
      <c r="D6" s="20"/>
      <c r="E6" s="21">
        <f t="shared" si="0"/>
        <v>0.1126402710141859</v>
      </c>
      <c r="G6" s="17">
        <v>756</v>
      </c>
      <c r="H6" s="17"/>
      <c r="I6" s="18">
        <f t="shared" si="1"/>
        <v>0.16006775354647471</v>
      </c>
      <c r="K6" s="14">
        <v>3129</v>
      </c>
      <c r="L6" s="14"/>
      <c r="M6" s="15">
        <f t="shared" si="2"/>
        <v>0.66250264662290914</v>
      </c>
      <c r="O6" s="11">
        <v>306</v>
      </c>
      <c r="P6" s="11"/>
      <c r="Q6" s="12">
        <f t="shared" si="3"/>
        <v>6.4789328816430236E-2</v>
      </c>
      <c r="S6" s="24">
        <f t="shared" si="4"/>
        <v>4723</v>
      </c>
      <c r="T6" t="s">
        <v>13</v>
      </c>
      <c r="U6" s="1">
        <f t="shared" si="5"/>
        <v>4417</v>
      </c>
      <c r="V6" s="3">
        <f t="shared" si="6"/>
        <v>0.12044374009508717</v>
      </c>
      <c r="W6" s="2">
        <f t="shared" si="7"/>
        <v>0.17115689381933438</v>
      </c>
      <c r="X6" s="2">
        <f t="shared" si="8"/>
        <v>0.70839936608557841</v>
      </c>
    </row>
    <row r="7" spans="1:24" x14ac:dyDescent="0.25">
      <c r="A7" s="10" t="s">
        <v>14</v>
      </c>
      <c r="C7" s="20">
        <v>149</v>
      </c>
      <c r="D7" s="20"/>
      <c r="E7" s="21">
        <f t="shared" si="0"/>
        <v>0.2</v>
      </c>
      <c r="G7" s="17">
        <v>146</v>
      </c>
      <c r="H7" s="17"/>
      <c r="I7" s="18">
        <f t="shared" si="1"/>
        <v>0.19597315436241611</v>
      </c>
      <c r="K7" s="14">
        <v>393</v>
      </c>
      <c r="L7" s="14"/>
      <c r="M7" s="15">
        <f t="shared" si="2"/>
        <v>0.52751677852348988</v>
      </c>
      <c r="O7" s="11">
        <v>57</v>
      </c>
      <c r="P7" s="11"/>
      <c r="Q7" s="12">
        <f t="shared" si="3"/>
        <v>7.6510067114093958E-2</v>
      </c>
      <c r="S7" s="24">
        <f t="shared" si="4"/>
        <v>745</v>
      </c>
      <c r="T7" t="s">
        <v>14</v>
      </c>
      <c r="U7" s="1">
        <f t="shared" si="5"/>
        <v>688</v>
      </c>
      <c r="V7" s="3">
        <f t="shared" si="6"/>
        <v>0.21656976744186046</v>
      </c>
      <c r="W7" s="2">
        <f t="shared" si="7"/>
        <v>0.21220930232558138</v>
      </c>
      <c r="X7" s="2">
        <f t="shared" si="8"/>
        <v>0.57122093023255816</v>
      </c>
    </row>
    <row r="8" spans="1:24" x14ac:dyDescent="0.25">
      <c r="A8" s="10" t="s">
        <v>15</v>
      </c>
      <c r="C8" s="20">
        <v>213</v>
      </c>
      <c r="D8" s="20"/>
      <c r="E8" s="21">
        <f t="shared" si="0"/>
        <v>9.9347014925373137E-2</v>
      </c>
      <c r="G8" s="17">
        <v>328</v>
      </c>
      <c r="H8" s="17"/>
      <c r="I8" s="18">
        <f t="shared" si="1"/>
        <v>0.15298507462686567</v>
      </c>
      <c r="K8" s="14">
        <v>1524</v>
      </c>
      <c r="L8" s="14"/>
      <c r="M8" s="15">
        <f t="shared" si="2"/>
        <v>0.71082089552238803</v>
      </c>
      <c r="O8" s="11">
        <v>79</v>
      </c>
      <c r="P8" s="11"/>
      <c r="Q8" s="12">
        <f t="shared" si="3"/>
        <v>3.6847014925373137E-2</v>
      </c>
      <c r="S8" s="24">
        <f t="shared" si="4"/>
        <v>2144</v>
      </c>
      <c r="T8" t="s">
        <v>15</v>
      </c>
      <c r="U8" s="1">
        <f t="shared" si="5"/>
        <v>2065</v>
      </c>
      <c r="V8" s="3">
        <f t="shared" si="6"/>
        <v>0.10314769975786925</v>
      </c>
      <c r="W8" s="2">
        <f t="shared" si="7"/>
        <v>0.15883777239709443</v>
      </c>
      <c r="X8" s="2">
        <f t="shared" si="8"/>
        <v>0.73801452784503629</v>
      </c>
    </row>
    <row r="9" spans="1:24" x14ac:dyDescent="0.25">
      <c r="A9" s="10" t="s">
        <v>16</v>
      </c>
      <c r="C9" s="20">
        <v>656</v>
      </c>
      <c r="D9" s="20"/>
      <c r="E9" s="21">
        <f t="shared" si="0"/>
        <v>0.27820186598812552</v>
      </c>
      <c r="G9" s="17">
        <v>412</v>
      </c>
      <c r="H9" s="17"/>
      <c r="I9" s="18">
        <f t="shared" si="1"/>
        <v>0.17472434266327397</v>
      </c>
      <c r="K9" s="14">
        <v>1235</v>
      </c>
      <c r="L9" s="14"/>
      <c r="M9" s="15">
        <f t="shared" si="2"/>
        <v>0.52374893977947412</v>
      </c>
      <c r="O9" s="11">
        <v>55</v>
      </c>
      <c r="P9" s="11"/>
      <c r="Q9" s="12">
        <f t="shared" si="3"/>
        <v>2.3324851569126379E-2</v>
      </c>
      <c r="S9" s="24">
        <f t="shared" si="4"/>
        <v>2358</v>
      </c>
      <c r="T9" t="s">
        <v>16</v>
      </c>
      <c r="U9" s="1">
        <f t="shared" si="5"/>
        <v>2303</v>
      </c>
      <c r="V9" s="3">
        <f t="shared" si="6"/>
        <v>0.28484585323491096</v>
      </c>
      <c r="W9" s="2">
        <f t="shared" si="7"/>
        <v>0.17889709075119409</v>
      </c>
      <c r="X9" s="2">
        <f t="shared" si="8"/>
        <v>0.53625705601389495</v>
      </c>
    </row>
    <row r="10" spans="1:24" x14ac:dyDescent="0.25">
      <c r="A10" s="10" t="s">
        <v>17</v>
      </c>
      <c r="C10" s="20">
        <v>447</v>
      </c>
      <c r="D10" s="20"/>
      <c r="E10" s="21">
        <f t="shared" si="0"/>
        <v>0.17433697347893914</v>
      </c>
      <c r="G10" s="17">
        <v>576</v>
      </c>
      <c r="H10" s="17"/>
      <c r="I10" s="18">
        <f t="shared" si="1"/>
        <v>0.22464898595943839</v>
      </c>
      <c r="K10" s="14">
        <v>1484</v>
      </c>
      <c r="L10" s="14"/>
      <c r="M10" s="15">
        <f t="shared" si="2"/>
        <v>0.57878315132605307</v>
      </c>
      <c r="O10" s="11">
        <v>57</v>
      </c>
      <c r="P10" s="11"/>
      <c r="Q10" s="12">
        <f t="shared" si="3"/>
        <v>2.2230889235569422E-2</v>
      </c>
      <c r="S10" s="24">
        <f t="shared" si="4"/>
        <v>2564</v>
      </c>
      <c r="T10" t="s">
        <v>17</v>
      </c>
      <c r="U10" s="1">
        <f t="shared" si="5"/>
        <v>2507</v>
      </c>
      <c r="V10" s="3">
        <f t="shared" si="6"/>
        <v>0.17830075787794175</v>
      </c>
      <c r="W10" s="2">
        <f t="shared" si="7"/>
        <v>0.22975668129238133</v>
      </c>
      <c r="X10" s="2">
        <f t="shared" si="8"/>
        <v>0.59194256082967689</v>
      </c>
    </row>
    <row r="11" spans="1:24" x14ac:dyDescent="0.25">
      <c r="A11" s="10" t="s">
        <v>18</v>
      </c>
      <c r="C11" s="20">
        <v>259</v>
      </c>
      <c r="D11" s="20"/>
      <c r="E11" s="21">
        <f t="shared" si="0"/>
        <v>0.12758620689655173</v>
      </c>
      <c r="G11" s="17">
        <v>370</v>
      </c>
      <c r="H11" s="17"/>
      <c r="I11" s="18">
        <f t="shared" si="1"/>
        <v>0.18226600985221675</v>
      </c>
      <c r="K11" s="14">
        <v>1303</v>
      </c>
      <c r="L11" s="14"/>
      <c r="M11" s="15">
        <f t="shared" si="2"/>
        <v>0.64187192118226599</v>
      </c>
      <c r="O11" s="11">
        <v>98</v>
      </c>
      <c r="P11" s="11"/>
      <c r="Q11" s="12">
        <f t="shared" si="3"/>
        <v>4.8275862068965517E-2</v>
      </c>
      <c r="S11" s="24">
        <f t="shared" si="4"/>
        <v>2030</v>
      </c>
      <c r="T11" t="s">
        <v>18</v>
      </c>
      <c r="U11" s="1">
        <f t="shared" si="5"/>
        <v>1932</v>
      </c>
      <c r="V11" s="3">
        <f t="shared" si="6"/>
        <v>0.13405797101449277</v>
      </c>
      <c r="W11" s="2">
        <f t="shared" si="7"/>
        <v>0.19151138716356109</v>
      </c>
      <c r="X11" s="2">
        <f t="shared" si="8"/>
        <v>0.67443064182194612</v>
      </c>
    </row>
    <row r="12" spans="1:24" x14ac:dyDescent="0.25">
      <c r="A12" s="10" t="s">
        <v>19</v>
      </c>
      <c r="C12" s="20">
        <v>531</v>
      </c>
      <c r="D12" s="20"/>
      <c r="E12" s="21">
        <f t="shared" si="0"/>
        <v>0.2841091492776886</v>
      </c>
      <c r="G12" s="17">
        <v>403</v>
      </c>
      <c r="H12" s="17"/>
      <c r="I12" s="18">
        <f t="shared" si="1"/>
        <v>0.21562332798287853</v>
      </c>
      <c r="K12" s="14">
        <v>897</v>
      </c>
      <c r="L12" s="14"/>
      <c r="M12" s="15">
        <f t="shared" si="2"/>
        <v>0.4799357945425361</v>
      </c>
      <c r="O12" s="11">
        <v>38</v>
      </c>
      <c r="P12" s="11"/>
      <c r="Q12" s="12">
        <f t="shared" si="3"/>
        <v>2.0331728196896735E-2</v>
      </c>
      <c r="S12" s="24">
        <f t="shared" si="4"/>
        <v>1869</v>
      </c>
      <c r="T12" t="s">
        <v>19</v>
      </c>
      <c r="U12" s="1">
        <f t="shared" si="5"/>
        <v>1831</v>
      </c>
      <c r="V12" s="3">
        <f t="shared" si="6"/>
        <v>0.29000546149645001</v>
      </c>
      <c r="W12" s="2">
        <f t="shared" si="7"/>
        <v>0.2200983069361005</v>
      </c>
      <c r="X12" s="2">
        <f t="shared" si="8"/>
        <v>0.48989623156744949</v>
      </c>
    </row>
    <row r="13" spans="1:24" x14ac:dyDescent="0.25">
      <c r="A13" s="10" t="s">
        <v>20</v>
      </c>
      <c r="C13" s="20">
        <v>410</v>
      </c>
      <c r="D13" s="20"/>
      <c r="E13" s="21">
        <f t="shared" si="0"/>
        <v>0.1803783545974483</v>
      </c>
      <c r="G13" s="17">
        <v>461</v>
      </c>
      <c r="H13" s="17"/>
      <c r="I13" s="18">
        <f t="shared" si="1"/>
        <v>0.20281566212054553</v>
      </c>
      <c r="K13" s="14">
        <v>1370</v>
      </c>
      <c r="L13" s="14"/>
      <c r="M13" s="15">
        <f t="shared" si="2"/>
        <v>0.60272767267927851</v>
      </c>
      <c r="O13" s="11">
        <v>32</v>
      </c>
      <c r="P13" s="11"/>
      <c r="Q13" s="12">
        <f t="shared" si="3"/>
        <v>1.4078310602727673E-2</v>
      </c>
      <c r="S13" s="24">
        <f t="shared" si="4"/>
        <v>2273</v>
      </c>
      <c r="T13" t="s">
        <v>20</v>
      </c>
      <c r="U13" s="1">
        <f t="shared" si="5"/>
        <v>2241</v>
      </c>
      <c r="V13" s="3">
        <f t="shared" si="6"/>
        <v>0.18295403837572513</v>
      </c>
      <c r="W13" s="2">
        <f t="shared" si="7"/>
        <v>0.20571173583221777</v>
      </c>
      <c r="X13" s="2">
        <f t="shared" si="8"/>
        <v>0.6113342257920571</v>
      </c>
    </row>
    <row r="14" spans="1:24" x14ac:dyDescent="0.25">
      <c r="A14" s="10" t="s">
        <v>21</v>
      </c>
      <c r="C14" s="20">
        <v>576</v>
      </c>
      <c r="D14" s="20"/>
      <c r="E14" s="21">
        <f t="shared" si="0"/>
        <v>0.21372912801484231</v>
      </c>
      <c r="G14" s="17">
        <v>488</v>
      </c>
      <c r="H14" s="17"/>
      <c r="I14" s="18">
        <f t="shared" si="1"/>
        <v>0.18107606679035251</v>
      </c>
      <c r="K14" s="14">
        <v>1548</v>
      </c>
      <c r="L14" s="14"/>
      <c r="M14" s="15">
        <f t="shared" si="2"/>
        <v>0.57439703153988864</v>
      </c>
      <c r="O14" s="11">
        <v>83</v>
      </c>
      <c r="P14" s="11"/>
      <c r="Q14" s="12">
        <f t="shared" si="3"/>
        <v>3.079777365491651E-2</v>
      </c>
      <c r="S14" s="24">
        <f t="shared" si="4"/>
        <v>2695</v>
      </c>
      <c r="T14" t="s">
        <v>21</v>
      </c>
      <c r="U14" s="1">
        <f t="shared" si="5"/>
        <v>2612</v>
      </c>
      <c r="V14" s="3">
        <f t="shared" si="6"/>
        <v>0.22052067381316998</v>
      </c>
      <c r="W14" s="2">
        <f t="shared" si="7"/>
        <v>0.18683001531393567</v>
      </c>
      <c r="X14" s="2">
        <f t="shared" si="8"/>
        <v>0.5926493108728943</v>
      </c>
    </row>
    <row r="15" spans="1:24" x14ac:dyDescent="0.25">
      <c r="A15" s="10" t="s">
        <v>22</v>
      </c>
      <c r="C15" s="20">
        <v>164</v>
      </c>
      <c r="D15" s="20"/>
      <c r="E15" s="21">
        <f t="shared" si="0"/>
        <v>0.14868540344514961</v>
      </c>
      <c r="G15" s="17">
        <v>180</v>
      </c>
      <c r="H15" s="17"/>
      <c r="I15" s="18">
        <f t="shared" si="1"/>
        <v>0.16319129646418859</v>
      </c>
      <c r="K15" s="14">
        <v>740</v>
      </c>
      <c r="L15" s="14"/>
      <c r="M15" s="15">
        <f t="shared" si="2"/>
        <v>0.67089755213055302</v>
      </c>
      <c r="O15" s="11">
        <v>19</v>
      </c>
      <c r="P15" s="11"/>
      <c r="Q15" s="12">
        <f t="shared" si="3"/>
        <v>1.7225747960108794E-2</v>
      </c>
      <c r="S15" s="24">
        <f t="shared" si="4"/>
        <v>1103</v>
      </c>
      <c r="T15" t="s">
        <v>22</v>
      </c>
      <c r="U15" s="1">
        <f t="shared" si="5"/>
        <v>1084</v>
      </c>
      <c r="V15" s="3">
        <f t="shared" si="6"/>
        <v>0.15129151291512916</v>
      </c>
      <c r="W15" s="2">
        <f t="shared" si="7"/>
        <v>0.16605166051660517</v>
      </c>
      <c r="X15" s="2">
        <f t="shared" si="8"/>
        <v>0.68265682656826565</v>
      </c>
    </row>
    <row r="16" spans="1:24" x14ac:dyDescent="0.25">
      <c r="A16" s="10" t="s">
        <v>23</v>
      </c>
      <c r="C16" s="22">
        <f>SUM(C3:C15)</f>
        <v>5643</v>
      </c>
      <c r="D16" s="22"/>
      <c r="E16" s="21"/>
      <c r="G16" s="19">
        <f>SUM(G3:G15)</f>
        <v>5625</v>
      </c>
      <c r="H16" s="19"/>
      <c r="I16" s="18"/>
      <c r="J16" s="1"/>
      <c r="K16" s="16">
        <f>SUM(K3:K15)</f>
        <v>20725</v>
      </c>
      <c r="L16" s="16"/>
      <c r="M16" s="15"/>
      <c r="N16" s="1"/>
      <c r="O16" s="13">
        <f>SUM(O3:O15)</f>
        <v>1117</v>
      </c>
      <c r="P16" s="13"/>
      <c r="Q16" s="12"/>
      <c r="S16" s="24">
        <f t="shared" si="4"/>
        <v>33110</v>
      </c>
      <c r="T16" t="s">
        <v>26</v>
      </c>
      <c r="U16" s="1">
        <f t="shared" si="5"/>
        <v>31993</v>
      </c>
      <c r="V16" s="3">
        <f t="shared" si="6"/>
        <v>0.17638233363548275</v>
      </c>
      <c r="W16" s="2">
        <f t="shared" si="7"/>
        <v>0.17581971056168536</v>
      </c>
      <c r="X16" s="2">
        <f t="shared" si="8"/>
        <v>0.64779795580283184</v>
      </c>
    </row>
    <row r="20" spans="1:24" x14ac:dyDescent="0.25">
      <c r="A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33</v>
      </c>
      <c r="E22">
        <v>5.32</v>
      </c>
      <c r="G22">
        <v>249</v>
      </c>
      <c r="I22">
        <v>40.159999999999997</v>
      </c>
      <c r="K22">
        <v>325</v>
      </c>
      <c r="M22">
        <v>52.42</v>
      </c>
      <c r="O22">
        <v>13</v>
      </c>
      <c r="Q22">
        <v>2.1</v>
      </c>
      <c r="S22">
        <v>620</v>
      </c>
      <c r="T22" t="s">
        <v>10</v>
      </c>
      <c r="U22" s="1">
        <f>+S22-O22</f>
        <v>607</v>
      </c>
      <c r="V22" s="3">
        <f>+C22/$U22</f>
        <v>5.4365733113673806E-2</v>
      </c>
      <c r="W22" s="2">
        <f>+G22/$U22</f>
        <v>0.4102141680395387</v>
      </c>
      <c r="X22" s="2">
        <f>+K22/$U22</f>
        <v>0.53542009884678743</v>
      </c>
    </row>
    <row r="23" spans="1:24" x14ac:dyDescent="0.25">
      <c r="A23" t="s">
        <v>11</v>
      </c>
      <c r="C23" s="4">
        <v>17</v>
      </c>
      <c r="E23">
        <v>4.3600000000000003</v>
      </c>
      <c r="G23">
        <v>107</v>
      </c>
      <c r="I23">
        <v>27.44</v>
      </c>
      <c r="K23">
        <v>261</v>
      </c>
      <c r="M23">
        <v>66.92</v>
      </c>
      <c r="O23">
        <v>5</v>
      </c>
      <c r="Q23">
        <v>1.28</v>
      </c>
      <c r="S23">
        <v>390</v>
      </c>
      <c r="T23" t="s">
        <v>11</v>
      </c>
      <c r="U23" s="1">
        <f t="shared" ref="U23:U35" si="9">+S23-O23</f>
        <v>385</v>
      </c>
      <c r="V23" s="3">
        <f t="shared" ref="V23:V35" si="10">+C23/$U23</f>
        <v>4.4155844155844157E-2</v>
      </c>
      <c r="W23" s="2">
        <f t="shared" ref="W23:W35" si="11">+G23/$U23</f>
        <v>0.2779220779220779</v>
      </c>
      <c r="X23" s="2">
        <f t="shared" ref="X23:X35" si="12">+K23/$U23</f>
        <v>0.67792207792207793</v>
      </c>
    </row>
    <row r="24" spans="1:24" x14ac:dyDescent="0.25">
      <c r="A24" t="s">
        <v>12</v>
      </c>
      <c r="C24" s="4">
        <v>55</v>
      </c>
      <c r="E24">
        <v>7.32</v>
      </c>
      <c r="G24">
        <v>189</v>
      </c>
      <c r="I24">
        <v>25.17</v>
      </c>
      <c r="K24">
        <v>498</v>
      </c>
      <c r="M24">
        <v>66.31</v>
      </c>
      <c r="O24">
        <v>9</v>
      </c>
      <c r="Q24">
        <v>1.2</v>
      </c>
      <c r="S24">
        <v>751</v>
      </c>
      <c r="T24" t="s">
        <v>12</v>
      </c>
      <c r="U24" s="1">
        <f t="shared" si="9"/>
        <v>742</v>
      </c>
      <c r="V24" s="3">
        <f t="shared" si="10"/>
        <v>7.4123989218328842E-2</v>
      </c>
      <c r="W24" s="2">
        <f t="shared" si="11"/>
        <v>0.25471698113207547</v>
      </c>
      <c r="X24" s="2">
        <f t="shared" si="12"/>
        <v>0.67115902964959573</v>
      </c>
    </row>
    <row r="25" spans="1:24" x14ac:dyDescent="0.25">
      <c r="A25" t="s">
        <v>13</v>
      </c>
      <c r="C25" s="4">
        <v>57</v>
      </c>
      <c r="E25">
        <v>6.42</v>
      </c>
      <c r="G25">
        <v>235</v>
      </c>
      <c r="I25">
        <v>26.46</v>
      </c>
      <c r="K25">
        <v>584</v>
      </c>
      <c r="M25">
        <v>65.77</v>
      </c>
      <c r="O25">
        <v>12</v>
      </c>
      <c r="Q25">
        <v>1.35</v>
      </c>
      <c r="S25">
        <v>888</v>
      </c>
      <c r="T25" t="s">
        <v>13</v>
      </c>
      <c r="U25" s="1">
        <f t="shared" si="9"/>
        <v>876</v>
      </c>
      <c r="V25" s="3">
        <f t="shared" si="10"/>
        <v>6.5068493150684928E-2</v>
      </c>
      <c r="W25" s="2">
        <f t="shared" si="11"/>
        <v>0.2682648401826484</v>
      </c>
      <c r="X25" s="2">
        <f t="shared" si="12"/>
        <v>0.66666666666666663</v>
      </c>
    </row>
    <row r="26" spans="1:24" x14ac:dyDescent="0.25">
      <c r="A26" t="s">
        <v>14</v>
      </c>
      <c r="C26" s="4">
        <v>6</v>
      </c>
      <c r="E26">
        <v>4.3499999999999996</v>
      </c>
      <c r="G26">
        <v>57</v>
      </c>
      <c r="I26">
        <v>41.3</v>
      </c>
      <c r="K26">
        <v>65</v>
      </c>
      <c r="M26">
        <v>47.1</v>
      </c>
      <c r="O26">
        <v>10</v>
      </c>
      <c r="Q26">
        <v>7.25</v>
      </c>
      <c r="S26">
        <v>138</v>
      </c>
      <c r="T26" t="s">
        <v>14</v>
      </c>
      <c r="U26" s="1">
        <f t="shared" si="9"/>
        <v>128</v>
      </c>
      <c r="V26" s="3">
        <f t="shared" si="10"/>
        <v>4.6875E-2</v>
      </c>
      <c r="W26" s="2">
        <f t="shared" si="11"/>
        <v>0.4453125</v>
      </c>
      <c r="X26" s="2">
        <f t="shared" si="12"/>
        <v>0.5078125</v>
      </c>
    </row>
    <row r="27" spans="1:24" x14ac:dyDescent="0.25">
      <c r="A27" t="s">
        <v>15</v>
      </c>
      <c r="C27" s="4">
        <v>11</v>
      </c>
      <c r="E27">
        <v>3.75</v>
      </c>
      <c r="G27">
        <v>59</v>
      </c>
      <c r="I27">
        <v>20.14</v>
      </c>
      <c r="K27">
        <v>215</v>
      </c>
      <c r="M27">
        <v>73.38</v>
      </c>
      <c r="O27">
        <v>8</v>
      </c>
      <c r="Q27">
        <v>2.73</v>
      </c>
      <c r="S27">
        <v>293</v>
      </c>
      <c r="T27" t="s">
        <v>15</v>
      </c>
      <c r="U27" s="1">
        <f t="shared" si="9"/>
        <v>285</v>
      </c>
      <c r="V27" s="3">
        <f t="shared" si="10"/>
        <v>3.8596491228070177E-2</v>
      </c>
      <c r="W27" s="2">
        <f t="shared" si="11"/>
        <v>0.20701754385964913</v>
      </c>
      <c r="X27" s="2">
        <f t="shared" si="12"/>
        <v>0.75438596491228072</v>
      </c>
    </row>
    <row r="28" spans="1:24" x14ac:dyDescent="0.25">
      <c r="A28" t="s">
        <v>16</v>
      </c>
      <c r="C28" s="4">
        <v>78</v>
      </c>
      <c r="E28">
        <v>15.76</v>
      </c>
      <c r="G28">
        <v>123</v>
      </c>
      <c r="I28">
        <v>24.85</v>
      </c>
      <c r="K28">
        <v>291</v>
      </c>
      <c r="M28">
        <v>58.79</v>
      </c>
      <c r="O28">
        <v>3</v>
      </c>
      <c r="Q28">
        <v>0.61</v>
      </c>
      <c r="S28">
        <v>495</v>
      </c>
      <c r="T28" t="s">
        <v>16</v>
      </c>
      <c r="U28" s="1">
        <f t="shared" si="9"/>
        <v>492</v>
      </c>
      <c r="V28" s="3">
        <f t="shared" si="10"/>
        <v>0.15853658536585366</v>
      </c>
      <c r="W28" s="2">
        <f t="shared" si="11"/>
        <v>0.25</v>
      </c>
      <c r="X28" s="2">
        <f t="shared" si="12"/>
        <v>0.59146341463414631</v>
      </c>
    </row>
    <row r="29" spans="1:24" x14ac:dyDescent="0.25">
      <c r="A29" t="s">
        <v>17</v>
      </c>
      <c r="C29" s="4">
        <v>83</v>
      </c>
      <c r="E29">
        <v>13.61</v>
      </c>
      <c r="G29">
        <v>183</v>
      </c>
      <c r="I29">
        <v>30</v>
      </c>
      <c r="K29">
        <v>343</v>
      </c>
      <c r="M29">
        <v>56.23</v>
      </c>
      <c r="O29">
        <v>1</v>
      </c>
      <c r="Q29">
        <v>0.16</v>
      </c>
      <c r="S29">
        <v>610</v>
      </c>
      <c r="T29" t="s">
        <v>17</v>
      </c>
      <c r="U29" s="1">
        <f t="shared" si="9"/>
        <v>609</v>
      </c>
      <c r="V29" s="3">
        <f t="shared" si="10"/>
        <v>0.13628899835796388</v>
      </c>
      <c r="W29" s="2">
        <f t="shared" si="11"/>
        <v>0.30049261083743845</v>
      </c>
      <c r="X29" s="2">
        <f t="shared" si="12"/>
        <v>0.56321839080459768</v>
      </c>
    </row>
    <row r="30" spans="1:24" x14ac:dyDescent="0.25">
      <c r="A30" t="s">
        <v>18</v>
      </c>
      <c r="C30" s="4">
        <v>18</v>
      </c>
      <c r="E30">
        <v>4.8899999999999997</v>
      </c>
      <c r="G30">
        <v>116</v>
      </c>
      <c r="I30">
        <v>31.52</v>
      </c>
      <c r="K30">
        <v>231</v>
      </c>
      <c r="M30">
        <v>62.77</v>
      </c>
      <c r="O30">
        <v>3</v>
      </c>
      <c r="Q30">
        <v>0.82</v>
      </c>
      <c r="S30">
        <v>368</v>
      </c>
      <c r="T30" t="s">
        <v>18</v>
      </c>
      <c r="U30" s="1">
        <f t="shared" si="9"/>
        <v>365</v>
      </c>
      <c r="V30" s="3">
        <f t="shared" si="10"/>
        <v>4.9315068493150684E-2</v>
      </c>
      <c r="W30" s="2">
        <f t="shared" si="11"/>
        <v>0.31780821917808222</v>
      </c>
      <c r="X30" s="2">
        <f t="shared" si="12"/>
        <v>0.63287671232876708</v>
      </c>
    </row>
    <row r="31" spans="1:24" x14ac:dyDescent="0.25">
      <c r="A31" t="s">
        <v>19</v>
      </c>
      <c r="C31" s="4">
        <v>60</v>
      </c>
      <c r="E31">
        <v>15.27</v>
      </c>
      <c r="G31">
        <v>121</v>
      </c>
      <c r="I31">
        <v>30.79</v>
      </c>
      <c r="K31">
        <v>206</v>
      </c>
      <c r="M31">
        <v>52.42</v>
      </c>
      <c r="O31">
        <v>6</v>
      </c>
      <c r="Q31">
        <v>1.53</v>
      </c>
      <c r="S31">
        <v>393</v>
      </c>
      <c r="T31" t="s">
        <v>19</v>
      </c>
      <c r="U31" s="1">
        <f t="shared" si="9"/>
        <v>387</v>
      </c>
      <c r="V31" s="3">
        <f t="shared" si="10"/>
        <v>0.15503875968992248</v>
      </c>
      <c r="W31" s="2">
        <f t="shared" si="11"/>
        <v>0.31266149870801035</v>
      </c>
      <c r="X31" s="2">
        <f t="shared" si="12"/>
        <v>0.53229974160206717</v>
      </c>
    </row>
    <row r="32" spans="1:24" x14ac:dyDescent="0.25">
      <c r="A32" t="s">
        <v>20</v>
      </c>
      <c r="C32" s="4">
        <v>52</v>
      </c>
      <c r="E32">
        <v>11.45</v>
      </c>
      <c r="G32">
        <v>120</v>
      </c>
      <c r="I32">
        <v>26.43</v>
      </c>
      <c r="K32">
        <v>281</v>
      </c>
      <c r="M32">
        <v>61.89</v>
      </c>
      <c r="O32">
        <v>1</v>
      </c>
      <c r="Q32">
        <v>0.22</v>
      </c>
      <c r="S32">
        <v>454</v>
      </c>
      <c r="T32" t="s">
        <v>20</v>
      </c>
      <c r="U32" s="1">
        <f t="shared" si="9"/>
        <v>453</v>
      </c>
      <c r="V32" s="3">
        <f t="shared" si="10"/>
        <v>0.11479028697571744</v>
      </c>
      <c r="W32" s="2">
        <f t="shared" si="11"/>
        <v>0.26490066225165565</v>
      </c>
      <c r="X32" s="2">
        <f t="shared" si="12"/>
        <v>0.62030905077262688</v>
      </c>
    </row>
    <row r="33" spans="1:24" x14ac:dyDescent="0.25">
      <c r="A33" t="s">
        <v>21</v>
      </c>
      <c r="C33" s="4">
        <v>59</v>
      </c>
      <c r="E33">
        <v>9.69</v>
      </c>
      <c r="G33">
        <v>187</v>
      </c>
      <c r="I33">
        <v>30.71</v>
      </c>
      <c r="K33">
        <v>343</v>
      </c>
      <c r="M33">
        <v>56.32</v>
      </c>
      <c r="O33">
        <v>20</v>
      </c>
      <c r="Q33">
        <v>3.28</v>
      </c>
      <c r="S33">
        <v>609</v>
      </c>
      <c r="T33" t="s">
        <v>21</v>
      </c>
      <c r="U33" s="1">
        <f t="shared" si="9"/>
        <v>589</v>
      </c>
      <c r="V33" s="3">
        <f t="shared" si="10"/>
        <v>0.100169779286927</v>
      </c>
      <c r="W33" s="2">
        <f t="shared" si="11"/>
        <v>0.31748726655348047</v>
      </c>
      <c r="X33" s="2">
        <f t="shared" si="12"/>
        <v>0.58234295415959259</v>
      </c>
    </row>
    <row r="34" spans="1:24" x14ac:dyDescent="0.25">
      <c r="A34" t="s">
        <v>22</v>
      </c>
      <c r="C34" s="4">
        <v>9</v>
      </c>
      <c r="E34">
        <v>3.83</v>
      </c>
      <c r="G34">
        <v>61</v>
      </c>
      <c r="I34">
        <v>25.96</v>
      </c>
      <c r="K34">
        <v>165</v>
      </c>
      <c r="M34">
        <v>70.209999999999994</v>
      </c>
      <c r="O34">
        <v>0</v>
      </c>
      <c r="Q34">
        <v>0</v>
      </c>
      <c r="S34">
        <v>235</v>
      </c>
      <c r="T34" t="s">
        <v>22</v>
      </c>
      <c r="U34" s="1">
        <f t="shared" si="9"/>
        <v>235</v>
      </c>
      <c r="V34" s="3">
        <f t="shared" si="10"/>
        <v>3.8297872340425532E-2</v>
      </c>
      <c r="W34" s="2">
        <f t="shared" si="11"/>
        <v>0.25957446808510637</v>
      </c>
      <c r="X34" s="2">
        <f t="shared" si="12"/>
        <v>0.7021276595744681</v>
      </c>
    </row>
    <row r="35" spans="1:24" x14ac:dyDescent="0.25">
      <c r="A35" t="s">
        <v>23</v>
      </c>
      <c r="C35" s="4">
        <v>538</v>
      </c>
      <c r="E35">
        <v>8.6199999999999992</v>
      </c>
      <c r="G35" s="1">
        <v>1807</v>
      </c>
      <c r="I35">
        <v>28.94</v>
      </c>
      <c r="K35" s="1">
        <v>3808</v>
      </c>
      <c r="M35">
        <v>60.99</v>
      </c>
      <c r="O35">
        <v>91</v>
      </c>
      <c r="Q35">
        <v>1.46</v>
      </c>
      <c r="S35" s="1">
        <v>6244</v>
      </c>
      <c r="T35" t="s">
        <v>26</v>
      </c>
      <c r="U35" s="1">
        <f t="shared" si="9"/>
        <v>6153</v>
      </c>
      <c r="V35" s="3">
        <f t="shared" si="10"/>
        <v>8.7437022590606206E-2</v>
      </c>
      <c r="W35" s="2">
        <f t="shared" si="11"/>
        <v>0.29367788070859741</v>
      </c>
      <c r="X35" s="2">
        <f t="shared" si="12"/>
        <v>0.61888509670079639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zoomScale="60" zoomScaleNormal="60" workbookViewId="0">
      <selection activeCell="W34" sqref="W34"/>
    </sheetView>
  </sheetViews>
  <sheetFormatPr baseColWidth="10" defaultColWidth="11.42578125" defaultRowHeight="15" x14ac:dyDescent="0.25"/>
  <cols>
    <col min="22" max="22" width="17.140625" customWidth="1"/>
  </cols>
  <sheetData>
    <row r="1" spans="1:23" x14ac:dyDescent="0.25">
      <c r="A1" t="s">
        <v>24</v>
      </c>
    </row>
    <row r="2" spans="1:23" x14ac:dyDescent="0.25">
      <c r="B2">
        <v>1997</v>
      </c>
      <c r="C2">
        <v>1998</v>
      </c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  <c r="R2">
        <v>2013</v>
      </c>
      <c r="S2">
        <v>2014</v>
      </c>
      <c r="T2">
        <v>2015</v>
      </c>
    </row>
    <row r="3" spans="1:23" x14ac:dyDescent="0.25">
      <c r="A3" t="s">
        <v>10</v>
      </c>
      <c r="B3" s="8">
        <f>+'1997'!$V3</f>
        <v>0.11747187293183323</v>
      </c>
      <c r="C3" s="8">
        <f>+'1998'!$V3</f>
        <v>0.1274106860575403</v>
      </c>
      <c r="D3" s="8">
        <f>+'1999'!$V3</f>
        <v>0.12235009085402786</v>
      </c>
      <c r="E3" s="8">
        <f>+'2000'!$V3</f>
        <v>0.11998784933171325</v>
      </c>
      <c r="F3" s="8">
        <f>+'2001'!$V3</f>
        <v>0.10507462686567164</v>
      </c>
      <c r="G3" s="8">
        <f>+'2002'!$V3</f>
        <v>0.10068310068310068</v>
      </c>
      <c r="H3" s="8">
        <f>+'2003'!$V3</f>
        <v>0.10877591593297359</v>
      </c>
      <c r="I3" s="8">
        <f>+'2004'!$V3</f>
        <v>0.10598819229687939</v>
      </c>
      <c r="J3" s="8">
        <f>+'2005'!$V3</f>
        <v>0.10908581043185642</v>
      </c>
      <c r="K3" s="8">
        <f>+'2006'!$V3</f>
        <v>0.13224737713970183</v>
      </c>
      <c r="L3" s="8">
        <f>+'2007'!$V3</f>
        <v>0.1435457953936797</v>
      </c>
      <c r="M3" s="8">
        <f>+'2008'!$V3</f>
        <v>0.14680153089119738</v>
      </c>
      <c r="N3" s="8">
        <f>+'2009'!$V3</f>
        <v>0.15220994475138122</v>
      </c>
      <c r="O3" s="8">
        <f>+'2010'!$V3</f>
        <v>0.15816471929324594</v>
      </c>
      <c r="P3" s="8">
        <f>+'2011'!$V3</f>
        <v>0.16006739679865206</v>
      </c>
      <c r="Q3" s="8">
        <f>+'2012'!$V3</f>
        <v>0.15319148936170213</v>
      </c>
      <c r="R3" s="8">
        <f>+'2013'!$V3</f>
        <v>0.165377751338489</v>
      </c>
      <c r="S3" s="2">
        <f>+'2014'!$R4</f>
        <v>0.18610169491525425</v>
      </c>
      <c r="T3" s="53">
        <v>0.16917024320457796</v>
      </c>
      <c r="V3" s="50"/>
      <c r="W3" s="49"/>
    </row>
    <row r="4" spans="1:23" x14ac:dyDescent="0.25">
      <c r="A4" t="s">
        <v>11</v>
      </c>
      <c r="B4" s="8">
        <f>+'1997'!$V4</f>
        <v>0.12136974425661032</v>
      </c>
      <c r="C4" s="8">
        <f>+'1998'!$V4</f>
        <v>0.1373157486423584</v>
      </c>
      <c r="D4" s="8">
        <f>+'1999'!$V4</f>
        <v>0.12410139992432842</v>
      </c>
      <c r="E4" s="8">
        <f>+'2000'!$V4</f>
        <v>0.12293956043956043</v>
      </c>
      <c r="F4" s="8">
        <f>+'2001'!$V4</f>
        <v>0.12401665895418787</v>
      </c>
      <c r="G4" s="8">
        <f>+'2002'!$V4</f>
        <v>0.11892797319932999</v>
      </c>
      <c r="H4" s="8">
        <f>+'2003'!$V4</f>
        <v>0.11518533280191311</v>
      </c>
      <c r="I4" s="8">
        <f>+'2004'!$V4</f>
        <v>0.11391927574500188</v>
      </c>
      <c r="J4" s="8">
        <f>+'2005'!$V4</f>
        <v>0.12541133455210238</v>
      </c>
      <c r="K4" s="8">
        <f>+'2006'!$V4</f>
        <v>0.142183532825535</v>
      </c>
      <c r="L4" s="8">
        <f>+'2007'!$V4</f>
        <v>0.15506888025432708</v>
      </c>
      <c r="M4" s="8">
        <f>+'2008'!$V4</f>
        <v>0.15081286751988932</v>
      </c>
      <c r="N4" s="8">
        <f>+'2009'!$V4</f>
        <v>0.15873555404486744</v>
      </c>
      <c r="O4" s="8">
        <f>+'2010'!$V4</f>
        <v>0.18462059620596205</v>
      </c>
      <c r="P4" s="8">
        <f>+'2011'!$V4</f>
        <v>0.18441971383147854</v>
      </c>
      <c r="Q4" s="8">
        <f>+'2012'!$V4</f>
        <v>0.1779835390946502</v>
      </c>
      <c r="R4" s="8">
        <f>+'2013'!$V4</f>
        <v>0.1860730593607306</v>
      </c>
      <c r="S4" s="2">
        <f>+'2014'!$R5</f>
        <v>0.18688524590163935</v>
      </c>
      <c r="T4" s="53">
        <v>0.16164720344191763</v>
      </c>
      <c r="V4" s="50"/>
      <c r="W4" s="49"/>
    </row>
    <row r="5" spans="1:23" x14ac:dyDescent="0.25">
      <c r="A5" t="s">
        <v>12</v>
      </c>
      <c r="B5" s="8">
        <f>+'1997'!$V5</f>
        <v>0.14565159925984669</v>
      </c>
      <c r="C5" s="8">
        <f>+'1998'!$V5</f>
        <v>0.14562354763749033</v>
      </c>
      <c r="D5" s="8">
        <f>+'1999'!$V5</f>
        <v>0.13548057259713703</v>
      </c>
      <c r="E5" s="8">
        <f>+'2000'!$V5</f>
        <v>0.12535031847133757</v>
      </c>
      <c r="F5" s="8">
        <f>+'2001'!$V5</f>
        <v>0.11925327389244915</v>
      </c>
      <c r="G5" s="8">
        <f>+'2002'!$V5</f>
        <v>0.11879049676025918</v>
      </c>
      <c r="H5" s="8">
        <f>+'2003'!$V5</f>
        <v>0.11667992574913816</v>
      </c>
      <c r="I5" s="8">
        <f>+'2004'!$V5</f>
        <v>0.10894941634241245</v>
      </c>
      <c r="J5" s="8">
        <f>+'2005'!$V5</f>
        <v>0.10865775711795468</v>
      </c>
      <c r="K5" s="8">
        <f>+'2006'!$V5</f>
        <v>0.13310893512851898</v>
      </c>
      <c r="L5" s="8">
        <f>+'2007'!$V5</f>
        <v>0.14823889739663093</v>
      </c>
      <c r="M5" s="8">
        <f>+'2008'!$V5</f>
        <v>0.14451219512195121</v>
      </c>
      <c r="N5" s="8">
        <f>+'2009'!$V5</f>
        <v>0.16752969844654281</v>
      </c>
      <c r="O5" s="8">
        <f>+'2010'!$V5</f>
        <v>0.16907514450867053</v>
      </c>
      <c r="P5" s="8">
        <f>+'2011'!$V5</f>
        <v>0.18363008238107892</v>
      </c>
      <c r="Q5" s="8">
        <f>+'2012'!$V5</f>
        <v>0.16709710743801653</v>
      </c>
      <c r="R5" s="8">
        <f>+'2013'!$V5</f>
        <v>0.17508002954937207</v>
      </c>
      <c r="S5" s="2">
        <f>+'2014'!$R6</f>
        <v>0.18592837185674371</v>
      </c>
      <c r="T5" s="53">
        <v>0.17849631966351209</v>
      </c>
      <c r="V5" s="50"/>
      <c r="W5" s="49"/>
    </row>
    <row r="6" spans="1:23" x14ac:dyDescent="0.25">
      <c r="A6" t="s">
        <v>13</v>
      </c>
      <c r="B6" s="8">
        <f>+'1997'!$V6</f>
        <v>0.13591235878123931</v>
      </c>
      <c r="C6" s="8">
        <f>+'1998'!$V6</f>
        <v>0.15210688591983557</v>
      </c>
      <c r="D6" s="8">
        <f>+'1999'!$V6</f>
        <v>0.1416022487702038</v>
      </c>
      <c r="E6" s="8">
        <f>+'2000'!$V6</f>
        <v>0.12380364309972214</v>
      </c>
      <c r="F6" s="8">
        <f>+'2001'!$V6</f>
        <v>0.12403350515463918</v>
      </c>
      <c r="G6" s="8">
        <f>+'2002'!$V6</f>
        <v>0.11721834193744306</v>
      </c>
      <c r="H6" s="8">
        <f>+'2003'!$V6</f>
        <v>0.10992708917554683</v>
      </c>
      <c r="I6" s="8">
        <f>+'2004'!$V6</f>
        <v>0.1108337493759361</v>
      </c>
      <c r="J6" s="8">
        <f>+'2005'!$V6</f>
        <v>0.11076480460321265</v>
      </c>
      <c r="K6" s="8">
        <f>+'2006'!$V6</f>
        <v>0.13004791238877481</v>
      </c>
      <c r="L6" s="8">
        <f>+'2007'!$V6</f>
        <v>0.13412716243540779</v>
      </c>
      <c r="M6" s="8">
        <f>+'2008'!$V6</f>
        <v>0.13470927652019529</v>
      </c>
      <c r="N6" s="8">
        <f>+'2009'!$V6</f>
        <v>0.13706117300819845</v>
      </c>
      <c r="O6" s="8">
        <f>+'2010'!$V6</f>
        <v>0.1320998278829604</v>
      </c>
      <c r="P6" s="8">
        <f>+'2011'!$V6</f>
        <v>0.13603973223925717</v>
      </c>
      <c r="Q6" s="8">
        <f>+'2012'!$V6</f>
        <v>0.12044374009508717</v>
      </c>
      <c r="R6" s="8">
        <f>+'2013'!$V6</f>
        <v>0.1214500115446779</v>
      </c>
      <c r="S6" s="2">
        <f>+'2014'!$R7</f>
        <v>0.12084199584199584</v>
      </c>
      <c r="T6" s="53">
        <v>0.11960227272727272</v>
      </c>
      <c r="V6" s="50"/>
      <c r="W6" s="49"/>
    </row>
    <row r="7" spans="1:23" x14ac:dyDescent="0.25">
      <c r="A7" t="s">
        <v>14</v>
      </c>
      <c r="B7" s="8">
        <f>+'1997'!$V7</f>
        <v>0.18827160493827161</v>
      </c>
      <c r="C7" s="8">
        <f>+'1998'!$V7</f>
        <v>0.17050209205020919</v>
      </c>
      <c r="D7" s="8">
        <f>+'1999'!$V7</f>
        <v>0.16192560175054704</v>
      </c>
      <c r="E7" s="8">
        <f>+'2000'!$V7</f>
        <v>0.15588547189819724</v>
      </c>
      <c r="F7" s="8">
        <f>+'2001'!$V7</f>
        <v>0.15838509316770186</v>
      </c>
      <c r="G7" s="8">
        <f>+'2002'!$V7</f>
        <v>0.15335463258785942</v>
      </c>
      <c r="H7" s="8">
        <f>+'2003'!$V7</f>
        <v>0.17381489841986456</v>
      </c>
      <c r="I7" s="8">
        <f>+'2004'!$V7</f>
        <v>0.16648648648648648</v>
      </c>
      <c r="J7" s="8">
        <f>+'2005'!$V7</f>
        <v>0.16806722689075632</v>
      </c>
      <c r="K7" s="8">
        <f>+'2006'!$V7</f>
        <v>0.20678685047720041</v>
      </c>
      <c r="L7" s="8">
        <f>+'2007'!$V7</f>
        <v>0.22918918918918918</v>
      </c>
      <c r="M7" s="8">
        <f>+'2008'!$V7</f>
        <v>0.22068230277185502</v>
      </c>
      <c r="N7" s="8">
        <f>+'2009'!$V7</f>
        <v>0.23652365236523654</v>
      </c>
      <c r="O7" s="8">
        <f>+'2010'!$V7</f>
        <v>0.25154130702836003</v>
      </c>
      <c r="P7" s="8">
        <f>+'2011'!$V7</f>
        <v>0.24278215223097113</v>
      </c>
      <c r="Q7" s="8">
        <f>+'2012'!$V7</f>
        <v>0.21656976744186046</v>
      </c>
      <c r="R7" s="8">
        <f>+'2013'!$V7</f>
        <v>0.26773049645390073</v>
      </c>
      <c r="S7" s="2">
        <f>+'2014'!$R8</f>
        <v>0.28538812785388129</v>
      </c>
      <c r="T7" s="53">
        <v>0.26900584795321636</v>
      </c>
      <c r="V7" s="50"/>
      <c r="W7" s="49"/>
    </row>
    <row r="8" spans="1:23" x14ac:dyDescent="0.25">
      <c r="A8" t="s">
        <v>15</v>
      </c>
      <c r="B8" s="8">
        <f>+'1997'!$V8</f>
        <v>0.13303932377802277</v>
      </c>
      <c r="C8" s="8">
        <f>+'1998'!$V8</f>
        <v>0.14361326746647848</v>
      </c>
      <c r="D8" s="8">
        <f>+'1999'!$V8</f>
        <v>0.13605220228384993</v>
      </c>
      <c r="E8" s="8">
        <f>+'2000'!$V8</f>
        <v>0.15915537346359912</v>
      </c>
      <c r="F8" s="8">
        <f>+'2001'!$V8</f>
        <v>0.13204559848005065</v>
      </c>
      <c r="G8" s="8">
        <f>+'2002'!$V8</f>
        <v>0.11133004926108374</v>
      </c>
      <c r="H8" s="8">
        <f>+'2003'!$V8</f>
        <v>0.10676392572944297</v>
      </c>
      <c r="I8" s="8">
        <f>+'2004'!$V8</f>
        <v>0.10024196335983408</v>
      </c>
      <c r="J8" s="8">
        <f>+'2005'!$V8</f>
        <v>9.5520177711958532E-2</v>
      </c>
      <c r="K8" s="8">
        <f>+'2006'!$V8</f>
        <v>0.11403508771929824</v>
      </c>
      <c r="L8" s="8">
        <f>+'2007'!$V8</f>
        <v>0.12605042016806722</v>
      </c>
      <c r="M8" s="8">
        <f>+'2008'!$V8</f>
        <v>0.11718188353702372</v>
      </c>
      <c r="N8" s="8">
        <f>+'2009'!$V8</f>
        <v>0.11053984575835475</v>
      </c>
      <c r="O8" s="8">
        <f>+'2010'!$V8</f>
        <v>0.11180904522613065</v>
      </c>
      <c r="P8" s="8">
        <f>+'2011'!$V8</f>
        <v>0.10714285714285714</v>
      </c>
      <c r="Q8" s="8">
        <f>+'2012'!$V8</f>
        <v>0.10314769975786925</v>
      </c>
      <c r="R8" s="8">
        <f>+'2013'!$V8</f>
        <v>0.12251655629139073</v>
      </c>
      <c r="S8" s="2">
        <f>+'2014'!$R9</f>
        <v>0.10782442748091603</v>
      </c>
      <c r="T8" s="53">
        <v>0.10981912144702842</v>
      </c>
      <c r="V8" s="50"/>
      <c r="W8" s="49"/>
    </row>
    <row r="9" spans="1:23" x14ac:dyDescent="0.25">
      <c r="A9" t="s">
        <v>16</v>
      </c>
      <c r="B9" s="8">
        <f>+'1997'!$V9</f>
        <v>0.19977426636568849</v>
      </c>
      <c r="C9" s="8">
        <f>+'1998'!$V9</f>
        <v>0.20829068577277379</v>
      </c>
      <c r="D9" s="8">
        <f>+'1999'!$V9</f>
        <v>0.21351981351981353</v>
      </c>
      <c r="E9" s="8">
        <f>+'2000'!$V9</f>
        <v>0.21004366812227074</v>
      </c>
      <c r="F9" s="8">
        <f>+'2001'!$V9</f>
        <v>0.19622641509433963</v>
      </c>
      <c r="G9" s="8">
        <f>+'2002'!$V9</f>
        <v>0.18280467445742904</v>
      </c>
      <c r="H9" s="8">
        <f>+'2003'!$V9</f>
        <v>0.19528469750889679</v>
      </c>
      <c r="I9" s="8">
        <f>+'2004'!$V9</f>
        <v>0.19701492537313434</v>
      </c>
      <c r="J9" s="8">
        <f>+'2005'!$V9</f>
        <v>0.21779141104294478</v>
      </c>
      <c r="K9" s="8">
        <f>+'2006'!$V9</f>
        <v>0.23472147106544078</v>
      </c>
      <c r="L9" s="8">
        <f>+'2007'!$V9</f>
        <v>0.24416873449131513</v>
      </c>
      <c r="M9" s="8">
        <f>+'2008'!$V9</f>
        <v>0.27187345526445872</v>
      </c>
      <c r="N9" s="8">
        <f>+'2009'!$V9</f>
        <v>0.26563916591115139</v>
      </c>
      <c r="O9" s="8">
        <f>+'2010'!$V9</f>
        <v>0.28302752293577982</v>
      </c>
      <c r="P9" s="8">
        <f>+'2011'!$V9</f>
        <v>0.30610452349582784</v>
      </c>
      <c r="Q9" s="8">
        <f>+'2012'!$V9</f>
        <v>0.28484585323491096</v>
      </c>
      <c r="R9" s="8">
        <f>+'2013'!$V9</f>
        <v>0.26581722319859402</v>
      </c>
      <c r="S9" s="2">
        <f>+'2014'!$R10</f>
        <v>0.26744730679156908</v>
      </c>
      <c r="T9" s="53">
        <v>0.26315789473684209</v>
      </c>
      <c r="V9" s="50"/>
      <c r="W9" s="49"/>
    </row>
    <row r="10" spans="1:23" x14ac:dyDescent="0.25">
      <c r="A10" t="s">
        <v>17</v>
      </c>
      <c r="B10" s="8">
        <f>+'1997'!$V10</f>
        <v>0.17897897897897899</v>
      </c>
      <c r="C10" s="8">
        <f>+'1998'!$V10</f>
        <v>0.19023282226007951</v>
      </c>
      <c r="D10" s="8">
        <f>+'1999'!$V10</f>
        <v>0.19024651661307609</v>
      </c>
      <c r="E10" s="8">
        <f>+'2000'!$V10</f>
        <v>0.1939240506329114</v>
      </c>
      <c r="F10" s="8">
        <f>+'2001'!$V10</f>
        <v>0.17704757233938204</v>
      </c>
      <c r="G10" s="8">
        <f>+'2002'!$V10</f>
        <v>0.17878930079774755</v>
      </c>
      <c r="H10" s="8">
        <f>+'2003'!$V10</f>
        <v>0.17029328287606432</v>
      </c>
      <c r="I10" s="8">
        <f>+'2004'!$V10</f>
        <v>0.15237182558696694</v>
      </c>
      <c r="J10" s="8">
        <f>+'2005'!$V10</f>
        <v>0.15067130780706117</v>
      </c>
      <c r="K10" s="8">
        <f>+'2006'!$V10</f>
        <v>0.16713881019830029</v>
      </c>
      <c r="L10" s="8">
        <f>+'2007'!$V10</f>
        <v>0.16753431140558447</v>
      </c>
      <c r="M10" s="8">
        <f>+'2008'!$V10</f>
        <v>0.16351911561492399</v>
      </c>
      <c r="N10" s="8">
        <f>+'2009'!$V10</f>
        <v>0.16747337850919652</v>
      </c>
      <c r="O10" s="8">
        <f>+'2010'!$V10</f>
        <v>0.17304270462633453</v>
      </c>
      <c r="P10" s="8">
        <f>+'2011'!$V10</f>
        <v>0.18207282913165265</v>
      </c>
      <c r="Q10" s="8">
        <f>+'2012'!$V10</f>
        <v>0.17830075787794175</v>
      </c>
      <c r="R10" s="8">
        <f>+'2013'!$V10</f>
        <v>0.18910382945124357</v>
      </c>
      <c r="S10" s="2">
        <f>+'2014'!$R12</f>
        <v>0.19735553379040158</v>
      </c>
      <c r="T10" s="53">
        <v>0.18534691897137312</v>
      </c>
      <c r="V10" s="50"/>
      <c r="W10" s="49"/>
    </row>
    <row r="11" spans="1:23" x14ac:dyDescent="0.25">
      <c r="A11" t="s">
        <v>18</v>
      </c>
      <c r="B11" s="8"/>
      <c r="C11" s="8">
        <f>+'1998'!$V11</f>
        <v>6.4748201438848921E-2</v>
      </c>
      <c r="D11" s="8">
        <f>+'1999'!$V11</f>
        <v>7.0287539936102233E-2</v>
      </c>
      <c r="E11" s="8">
        <f>+'2000'!$V11</f>
        <v>9.5145631067961159E-2</v>
      </c>
      <c r="F11" s="8">
        <f>+'2001'!$V11</f>
        <v>0.10195530726256984</v>
      </c>
      <c r="G11" s="8">
        <f>+'2002'!$V11</f>
        <v>0.10144927536231885</v>
      </c>
      <c r="H11" s="8">
        <f>+'2003'!$V11</f>
        <v>8.948399738732854E-2</v>
      </c>
      <c r="I11" s="8">
        <f>+'2004'!$V11</f>
        <v>8.9810017271157172E-2</v>
      </c>
      <c r="J11" s="8">
        <f>+'2005'!$V11</f>
        <v>0.10016330974414807</v>
      </c>
      <c r="K11" s="8">
        <f>+'2006'!$V11</f>
        <v>0.12260734609415416</v>
      </c>
      <c r="L11" s="8">
        <f>+'2007'!$V11</f>
        <v>0.12866368604073522</v>
      </c>
      <c r="M11" s="8">
        <f>+'2008'!$V11</f>
        <v>0.13718929254302104</v>
      </c>
      <c r="N11" s="8">
        <f>+'2009'!$V11</f>
        <v>0.14237451737451737</v>
      </c>
      <c r="O11" s="8">
        <f>+'2010'!$V11</f>
        <v>0.15606936416184972</v>
      </c>
      <c r="P11" s="8">
        <f>+'2011'!$V11</f>
        <v>0.13828238719068414</v>
      </c>
      <c r="Q11" s="8">
        <f>+'2012'!$V11</f>
        <v>0.13405797101449277</v>
      </c>
      <c r="R11" s="8">
        <f>+'2013'!$V11</f>
        <v>0.13169398907103824</v>
      </c>
      <c r="S11" s="2">
        <f>+'2014'!$R13</f>
        <v>0.15026246719160105</v>
      </c>
      <c r="T11" s="53">
        <v>0.11672862453531599</v>
      </c>
      <c r="V11" s="50"/>
      <c r="W11" s="49"/>
    </row>
    <row r="12" spans="1:23" x14ac:dyDescent="0.25">
      <c r="A12" t="s">
        <v>19</v>
      </c>
      <c r="B12" s="8">
        <f>+'1997'!$V12</f>
        <v>0.33357879234167892</v>
      </c>
      <c r="C12" s="8">
        <f>+'1998'!$V12</f>
        <v>0.32828870779976715</v>
      </c>
      <c r="D12" s="8">
        <f>+'1999'!$V12</f>
        <v>0.31868686868686869</v>
      </c>
      <c r="E12" s="8">
        <f>+'2000'!$V12</f>
        <v>0.27613689639006095</v>
      </c>
      <c r="F12" s="8">
        <f>+'2001'!$V12</f>
        <v>0.25175692434890451</v>
      </c>
      <c r="G12" s="8">
        <f>+'2002'!$V12</f>
        <v>0.23504920514761543</v>
      </c>
      <c r="H12" s="8">
        <f>+'2003'!$V12</f>
        <v>0.23722758127902824</v>
      </c>
      <c r="I12" s="8">
        <f>+'2004'!$V12</f>
        <v>0.2434910157682435</v>
      </c>
      <c r="J12" s="8">
        <f>+'2005'!$V12</f>
        <v>0.23986358469117089</v>
      </c>
      <c r="K12" s="8">
        <f>+'2006'!$V12</f>
        <v>0.26603618421052633</v>
      </c>
      <c r="L12" s="8">
        <f>+'2007'!$V12</f>
        <v>0.26359286646367985</v>
      </c>
      <c r="M12" s="8">
        <f>+'2008'!$V12</f>
        <v>0.27680574248541945</v>
      </c>
      <c r="N12" s="8">
        <f>+'2009'!$V12</f>
        <v>0.29465509365006853</v>
      </c>
      <c r="O12" s="8">
        <f>+'2010'!$V12</f>
        <v>0.26959395656279511</v>
      </c>
      <c r="P12" s="8">
        <f>+'2011'!$V12</f>
        <v>0.29650278763304611</v>
      </c>
      <c r="Q12" s="8">
        <f>+'2012'!$V12</f>
        <v>0.29000546149645001</v>
      </c>
      <c r="R12" s="8">
        <f>+'2013'!$V12</f>
        <v>0.28144853875476494</v>
      </c>
      <c r="S12" s="2">
        <f>+'2014'!$R14</f>
        <v>0.27945859872611467</v>
      </c>
      <c r="T12" s="53">
        <v>0.2638888888888889</v>
      </c>
      <c r="V12" s="50"/>
      <c r="W12" s="49"/>
    </row>
    <row r="13" spans="1:23" x14ac:dyDescent="0.25">
      <c r="A13" t="s">
        <v>20</v>
      </c>
      <c r="B13" s="8">
        <f>+'1997'!$V13</f>
        <v>0.20299427564949363</v>
      </c>
      <c r="C13" s="8">
        <f>+'1998'!$V13</f>
        <v>0.19717989538321584</v>
      </c>
      <c r="D13" s="8">
        <f>+'1999'!$V13</f>
        <v>0.1655328798185941</v>
      </c>
      <c r="E13" s="8">
        <f>+'2000'!$V13</f>
        <v>0.16132596685082873</v>
      </c>
      <c r="F13" s="8">
        <f>+'2001'!$V13</f>
        <v>0.15064281721632197</v>
      </c>
      <c r="G13" s="8">
        <f>+'2002'!$V13</f>
        <v>0.15370018975332067</v>
      </c>
      <c r="H13" s="8">
        <f>+'2003'!$V13</f>
        <v>0.15708390646492434</v>
      </c>
      <c r="I13" s="8">
        <f>+'2004'!$V13</f>
        <v>0.14594442885209094</v>
      </c>
      <c r="J13" s="8">
        <f>+'2005'!$V13</f>
        <v>0.14689594870300204</v>
      </c>
      <c r="K13" s="8">
        <f>+'2006'!$V13</f>
        <v>0.17368742368742368</v>
      </c>
      <c r="L13" s="8">
        <f>+'2007'!$V13</f>
        <v>0.18737926593689633</v>
      </c>
      <c r="M13" s="8">
        <f>+'2008'!$V13</f>
        <v>0.17623762376237623</v>
      </c>
      <c r="N13" s="8">
        <f>+'2009'!$V13</f>
        <v>0.17385352498288842</v>
      </c>
      <c r="O13" s="8">
        <f>+'2010'!$V13</f>
        <v>0.18100035984166968</v>
      </c>
      <c r="P13" s="8">
        <f>+'2011'!$V13</f>
        <v>0.19211245607184693</v>
      </c>
      <c r="Q13" s="8">
        <f>+'2012'!$V13</f>
        <v>0.18295403837572513</v>
      </c>
      <c r="R13" s="8">
        <f>+'2013'!$V13</f>
        <v>0.1698464402047464</v>
      </c>
      <c r="S13" s="2">
        <f>+'2014'!$R15</f>
        <v>0.16979269496544916</v>
      </c>
      <c r="T13" s="53">
        <v>0.15684210526315789</v>
      </c>
      <c r="V13" s="50"/>
      <c r="W13" s="49"/>
    </row>
    <row r="14" spans="1:23" x14ac:dyDescent="0.25">
      <c r="A14" t="s">
        <v>21</v>
      </c>
      <c r="B14" s="8">
        <f>+'1997'!$V14</f>
        <v>0.20739644970414201</v>
      </c>
      <c r="C14" s="8">
        <f>+'1998'!$V14</f>
        <v>0.21862689926842993</v>
      </c>
      <c r="D14" s="8">
        <f>+'1999'!$V14</f>
        <v>0.21500559910414332</v>
      </c>
      <c r="E14" s="8">
        <f>+'2000'!$V14</f>
        <v>0.18054136874361593</v>
      </c>
      <c r="F14" s="8">
        <f>+'2001'!$V14</f>
        <v>0.1899588960657663</v>
      </c>
      <c r="G14" s="8">
        <f>+'2002'!$V14</f>
        <v>0.18414018414018413</v>
      </c>
      <c r="H14" s="8">
        <f>+'2003'!$V14</f>
        <v>0.18599105812220568</v>
      </c>
      <c r="I14" s="8">
        <f>+'2004'!$V14</f>
        <v>0.17861635220125785</v>
      </c>
      <c r="J14" s="8">
        <f>+'2005'!$V14</f>
        <v>0.15979867882982071</v>
      </c>
      <c r="K14" s="8">
        <f>+'2006'!$V14</f>
        <v>0.18435940099833611</v>
      </c>
      <c r="L14" s="8">
        <f>+'2007'!$V14</f>
        <v>0.18886198547215496</v>
      </c>
      <c r="M14" s="8">
        <f>+'2008'!$V14</f>
        <v>0.19142857142857142</v>
      </c>
      <c r="N14" s="8">
        <f>+'2009'!$V14</f>
        <v>0.20792079207920791</v>
      </c>
      <c r="O14" s="8">
        <f>+'2010'!$V14</f>
        <v>0.23954925481643038</v>
      </c>
      <c r="P14" s="8">
        <f>+'2011'!$V14</f>
        <v>0.2400605831124574</v>
      </c>
      <c r="Q14" s="8">
        <f>+'2012'!$V14</f>
        <v>0.22052067381316998</v>
      </c>
      <c r="R14" s="8">
        <f>+'2013'!$V14</f>
        <v>0.23005265289590929</v>
      </c>
      <c r="S14" s="2">
        <f>+'2014'!$R16</f>
        <v>0.23941150245207313</v>
      </c>
      <c r="T14" s="53">
        <v>0.23535108958837772</v>
      </c>
      <c r="V14" s="50"/>
      <c r="W14" s="49"/>
    </row>
    <row r="15" spans="1:23" x14ac:dyDescent="0.25">
      <c r="A15" t="s">
        <v>22</v>
      </c>
      <c r="B15" s="8">
        <f>+'1997'!$V15</f>
        <v>0.15593016255267911</v>
      </c>
      <c r="C15" s="8">
        <f>+'1998'!$V15</f>
        <v>0.17165071770334928</v>
      </c>
      <c r="D15" s="8">
        <f>+'1999'!$V15</f>
        <v>0.16805225653206651</v>
      </c>
      <c r="E15" s="8">
        <f>+'2000'!$V15</f>
        <v>0.15505226480836237</v>
      </c>
      <c r="F15" s="8">
        <f>+'2001'!$V15</f>
        <v>0.13780707010185739</v>
      </c>
      <c r="G15" s="8">
        <f>+'2002'!$V15</f>
        <v>0.12849162011173185</v>
      </c>
      <c r="H15" s="8">
        <f>+'2003'!$V15</f>
        <v>0.11887727022564668</v>
      </c>
      <c r="I15" s="8">
        <f>+'2004'!$V15</f>
        <v>0.10664433277498604</v>
      </c>
      <c r="J15" s="8">
        <f>+'2005'!$V15</f>
        <v>0.10162357185808779</v>
      </c>
      <c r="K15" s="8">
        <f>+'2006'!$V15</f>
        <v>0.143125</v>
      </c>
      <c r="L15" s="8">
        <f>+'2007'!$V15</f>
        <v>0.15793151642208245</v>
      </c>
      <c r="M15" s="8">
        <f>+'2008'!$V15</f>
        <v>0.16286388670338317</v>
      </c>
      <c r="N15" s="8">
        <f>+'2009'!$V15</f>
        <v>0.1628721541155867</v>
      </c>
      <c r="O15" s="8">
        <f>+'2010'!$V15</f>
        <v>0.15146147032772364</v>
      </c>
      <c r="P15" s="8">
        <f>+'2011'!$V15</f>
        <v>0.16157205240174671</v>
      </c>
      <c r="Q15" s="8">
        <f>+'2012'!$V15</f>
        <v>0.15129151291512916</v>
      </c>
      <c r="R15" s="8">
        <f>+'2013'!$V15</f>
        <v>0.15642994241842612</v>
      </c>
      <c r="S15" s="2">
        <f>+'2014'!$R17</f>
        <v>0.17770767613038907</v>
      </c>
      <c r="T15" s="53">
        <v>0.15081967213114755</v>
      </c>
      <c r="V15" s="50"/>
      <c r="W15" s="49"/>
    </row>
    <row r="16" spans="1:23" x14ac:dyDescent="0.25">
      <c r="A16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">
        <f>+'2014'!$R3</f>
        <v>0.04</v>
      </c>
      <c r="T16" s="53">
        <v>6.4516129032258063E-2</v>
      </c>
      <c r="V16" s="50"/>
      <c r="W16" s="49"/>
    </row>
    <row r="17" spans="1:23" x14ac:dyDescent="0.25">
      <c r="A17" t="s">
        <v>29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2">
        <f>+'2014'!$R11</f>
        <v>3.125E-2</v>
      </c>
      <c r="T17" s="53">
        <v>0.10344827586206896</v>
      </c>
      <c r="V17" s="50"/>
      <c r="W17" s="49"/>
    </row>
    <row r="18" spans="1:23" x14ac:dyDescent="0.25">
      <c r="A18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2">
        <f>+'2014'!$R18</f>
        <v>0.13693398799781778</v>
      </c>
      <c r="T18" s="53">
        <v>0.12981942410932162</v>
      </c>
      <c r="V18" s="50"/>
      <c r="W18" s="49"/>
    </row>
    <row r="19" spans="1:23" x14ac:dyDescent="0.25">
      <c r="A19" t="s">
        <v>33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2">
        <f>+'2014'!$R20</f>
        <v>4.5977011494252873E-3</v>
      </c>
      <c r="T19" s="53">
        <v>8.4090909090909091E-2</v>
      </c>
      <c r="V19" s="50"/>
      <c r="W19" s="49"/>
    </row>
    <row r="20" spans="1:23" x14ac:dyDescent="0.25">
      <c r="A20" t="s">
        <v>35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2"/>
      <c r="T20" s="53">
        <v>4.5454545454545456E-2</v>
      </c>
      <c r="V20" s="50"/>
      <c r="W20" s="51"/>
    </row>
    <row r="21" spans="1:23" x14ac:dyDescent="0.25">
      <c r="A21" t="s">
        <v>31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2">
        <f>+'2014'!$R19</f>
        <v>0.1347305389221557</v>
      </c>
      <c r="T21" s="53">
        <v>0.13468992248062014</v>
      </c>
      <c r="V21" s="50"/>
      <c r="W21" s="51"/>
    </row>
    <row r="22" spans="1:23" x14ac:dyDescent="0.25">
      <c r="A22" t="s">
        <v>34</v>
      </c>
      <c r="B22" s="8">
        <f>+'1997'!$V16</f>
        <v>0.16991097528567634</v>
      </c>
      <c r="C22" s="8">
        <f>+'1998'!$V16</f>
        <v>0.17707341836410939</v>
      </c>
      <c r="D22" s="8">
        <f>+'1999'!$V16</f>
        <v>0.16776877464220297</v>
      </c>
      <c r="E22" s="8">
        <f>+'2000'!$V16</f>
        <v>0.15920368444510474</v>
      </c>
      <c r="F22" s="8">
        <f>+'2001'!$V16</f>
        <v>0.1515058389674247</v>
      </c>
      <c r="G22" s="8">
        <f>+'2002'!$V16</f>
        <v>0.14467633533781393</v>
      </c>
      <c r="H22" s="8">
        <f>+'2003'!$V16</f>
        <v>0.14355154164749195</v>
      </c>
      <c r="I22" s="8">
        <f>+'2004'!$V16</f>
        <v>0.13742260619150468</v>
      </c>
      <c r="J22" s="8">
        <f>+'2005'!$V16</f>
        <v>0.137473383309512</v>
      </c>
      <c r="K22" s="8">
        <f>+'2006'!$V16</f>
        <v>0.15939508283709686</v>
      </c>
      <c r="L22" s="8">
        <f>+'2007'!$V16</f>
        <v>0.16793351276211885</v>
      </c>
      <c r="M22" s="8">
        <f>+'2008'!$V16</f>
        <v>0.16848326453030799</v>
      </c>
      <c r="N22" s="8">
        <f>+'2009'!$V16</f>
        <v>0.1741538280260406</v>
      </c>
      <c r="O22" s="8">
        <f>+'2010'!$V16</f>
        <v>0.18002659181563008</v>
      </c>
      <c r="P22" s="8">
        <f>+'2011'!$V16</f>
        <v>0.18755845174525598</v>
      </c>
      <c r="Q22" s="8">
        <f>+'2012'!$V16</f>
        <v>0.17638233363548275</v>
      </c>
      <c r="R22" s="8">
        <f>+'2013'!$V16</f>
        <v>0.18075109631046193</v>
      </c>
      <c r="S22" s="2">
        <f>+'2014'!$R21</f>
        <v>0.18007367716008038</v>
      </c>
      <c r="T22" s="8">
        <v>0.17007142857142901</v>
      </c>
      <c r="V22" s="50"/>
      <c r="W22" s="51"/>
    </row>
    <row r="23" spans="1:23" x14ac:dyDescent="0.25">
      <c r="V23" s="50"/>
      <c r="W23" s="52"/>
    </row>
    <row r="24" spans="1:23" x14ac:dyDescent="0.25">
      <c r="V24" s="47"/>
      <c r="W24" s="47"/>
    </row>
    <row r="25" spans="1:23" x14ac:dyDescent="0.25">
      <c r="V25" s="47"/>
      <c r="W25" s="4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35"/>
  <sheetViews>
    <sheetView topLeftCell="J1" workbookViewId="0">
      <selection activeCell="V3" sqref="V3"/>
    </sheetView>
  </sheetViews>
  <sheetFormatPr baseColWidth="10" defaultColWidth="11.42578125" defaultRowHeight="15" x14ac:dyDescent="0.25"/>
  <sheetData>
    <row r="1" spans="1:24" x14ac:dyDescent="0.25">
      <c r="A1" s="9" t="s">
        <v>24</v>
      </c>
    </row>
    <row r="2" spans="1:24" x14ac:dyDescent="0.25">
      <c r="A2" s="10" t="s">
        <v>0</v>
      </c>
      <c r="C2" s="20" t="s">
        <v>1</v>
      </c>
      <c r="D2" s="20"/>
      <c r="E2" s="20" t="s">
        <v>2</v>
      </c>
      <c r="G2" s="17" t="s">
        <v>3</v>
      </c>
      <c r="H2" s="17"/>
      <c r="I2" s="17" t="s">
        <v>4</v>
      </c>
      <c r="K2" s="14" t="s">
        <v>5</v>
      </c>
      <c r="L2" s="14"/>
      <c r="M2" s="14" t="s">
        <v>6</v>
      </c>
      <c r="O2" s="11" t="s">
        <v>7</v>
      </c>
      <c r="P2" s="11"/>
      <c r="Q2" s="11" t="s">
        <v>8</v>
      </c>
      <c r="S2" s="23" t="s">
        <v>9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s="10" t="s">
        <v>10</v>
      </c>
      <c r="C3" s="25">
        <v>556</v>
      </c>
      <c r="D3" s="20"/>
      <c r="E3" s="21">
        <f>C3/S3</f>
        <v>0.16101940341731827</v>
      </c>
      <c r="G3" s="26">
        <v>468</v>
      </c>
      <c r="H3" s="17"/>
      <c r="I3" s="18">
        <f>G3/S3</f>
        <v>0.13553431798436141</v>
      </c>
      <c r="K3" s="27">
        <v>2338</v>
      </c>
      <c r="L3" s="14"/>
      <c r="M3" s="15">
        <f>K3/S3</f>
        <v>0.67709238343469447</v>
      </c>
      <c r="O3" s="28">
        <v>91</v>
      </c>
      <c r="P3" s="11"/>
      <c r="Q3" s="12">
        <f>O3/S3</f>
        <v>2.6353895163625834E-2</v>
      </c>
      <c r="S3" s="24">
        <f>SUM(C3,G3,K3,O3)</f>
        <v>3453</v>
      </c>
      <c r="T3" t="s">
        <v>10</v>
      </c>
      <c r="U3" s="1">
        <f>+S3-O3</f>
        <v>3362</v>
      </c>
      <c r="V3" s="3">
        <f>+C3/$U3</f>
        <v>0.165377751338489</v>
      </c>
      <c r="W3" s="2">
        <f>+G3/$U3</f>
        <v>0.13920285544318858</v>
      </c>
      <c r="X3" s="2">
        <f>+K3/$U3</f>
        <v>0.69541939321832247</v>
      </c>
    </row>
    <row r="4" spans="1:24" x14ac:dyDescent="0.25">
      <c r="A4" s="10" t="s">
        <v>11</v>
      </c>
      <c r="C4" s="25">
        <v>489</v>
      </c>
      <c r="D4" s="20"/>
      <c r="E4" s="21">
        <f t="shared" ref="E4:E15" si="0">C4/S4</f>
        <v>0.18178438661710036</v>
      </c>
      <c r="G4" s="26">
        <v>327</v>
      </c>
      <c r="H4" s="17"/>
      <c r="I4" s="18">
        <f t="shared" ref="I4:I15" si="1">G4/S4</f>
        <v>0.12156133828996282</v>
      </c>
      <c r="K4" s="27">
        <v>1812</v>
      </c>
      <c r="L4" s="14"/>
      <c r="M4" s="15">
        <f t="shared" ref="M4:M15" si="2">K4/S4</f>
        <v>0.67360594795539031</v>
      </c>
      <c r="O4" s="28">
        <v>62</v>
      </c>
      <c r="P4" s="11"/>
      <c r="Q4" s="12">
        <f t="shared" ref="Q4:Q15" si="3">O4/S4</f>
        <v>2.3048327137546468E-2</v>
      </c>
      <c r="S4" s="24">
        <f t="shared" ref="S4:S16" si="4">SUM(C4,G4,K4,O4)</f>
        <v>2690</v>
      </c>
      <c r="T4" t="s">
        <v>11</v>
      </c>
      <c r="U4" s="1">
        <f t="shared" ref="U4:U16" si="5">+S4-O4</f>
        <v>2628</v>
      </c>
      <c r="V4" s="3">
        <f t="shared" ref="V4:V16" si="6">+C4/$U4</f>
        <v>0.1860730593607306</v>
      </c>
      <c r="W4" s="2">
        <f t="shared" ref="W4:W16" si="7">+G4/$U4</f>
        <v>0.12442922374429223</v>
      </c>
      <c r="X4" s="2">
        <f t="shared" ref="X4:X16" si="8">+K4/$U4</f>
        <v>0.68949771689497719</v>
      </c>
    </row>
    <row r="5" spans="1:24" x14ac:dyDescent="0.25">
      <c r="A5" s="10" t="s">
        <v>12</v>
      </c>
      <c r="C5" s="25">
        <v>711</v>
      </c>
      <c r="D5" s="20"/>
      <c r="E5" s="21">
        <f t="shared" si="0"/>
        <v>0.1734569407172481</v>
      </c>
      <c r="G5" s="26">
        <v>491</v>
      </c>
      <c r="H5" s="17"/>
      <c r="I5" s="18">
        <f t="shared" si="1"/>
        <v>0.11978531349109539</v>
      </c>
      <c r="K5" s="27">
        <v>2859</v>
      </c>
      <c r="L5" s="14"/>
      <c r="M5" s="15">
        <f t="shared" si="2"/>
        <v>0.69748719199804832</v>
      </c>
      <c r="O5" s="28">
        <v>38</v>
      </c>
      <c r="P5" s="11"/>
      <c r="Q5" s="12">
        <f t="shared" si="3"/>
        <v>9.2705537936081973E-3</v>
      </c>
      <c r="S5" s="24">
        <f t="shared" si="4"/>
        <v>4099</v>
      </c>
      <c r="T5" t="s">
        <v>12</v>
      </c>
      <c r="U5" s="1">
        <f t="shared" si="5"/>
        <v>4061</v>
      </c>
      <c r="V5" s="3">
        <f t="shared" si="6"/>
        <v>0.17508002954937207</v>
      </c>
      <c r="W5" s="2">
        <f t="shared" si="7"/>
        <v>0.12090618074365919</v>
      </c>
      <c r="X5" s="2">
        <f t="shared" si="8"/>
        <v>0.70401378970696871</v>
      </c>
    </row>
    <row r="6" spans="1:24" x14ac:dyDescent="0.25">
      <c r="A6" s="10" t="s">
        <v>13</v>
      </c>
      <c r="C6" s="25">
        <v>526</v>
      </c>
      <c r="D6" s="20"/>
      <c r="E6" s="21">
        <f t="shared" si="0"/>
        <v>0.1174631531933899</v>
      </c>
      <c r="G6" s="26">
        <v>609</v>
      </c>
      <c r="H6" s="17"/>
      <c r="I6" s="18">
        <f t="shared" si="1"/>
        <v>0.13599821348816435</v>
      </c>
      <c r="K6" s="27">
        <v>3196</v>
      </c>
      <c r="L6" s="14"/>
      <c r="M6" s="15">
        <f t="shared" si="2"/>
        <v>0.71371147833854398</v>
      </c>
      <c r="O6" s="28">
        <v>147</v>
      </c>
      <c r="P6" s="11"/>
      <c r="Q6" s="12">
        <f t="shared" si="3"/>
        <v>3.282715497990174E-2</v>
      </c>
      <c r="S6" s="24">
        <f t="shared" si="4"/>
        <v>4478</v>
      </c>
      <c r="T6" t="s">
        <v>13</v>
      </c>
      <c r="U6" s="1">
        <f t="shared" si="5"/>
        <v>4331</v>
      </c>
      <c r="V6" s="3">
        <f t="shared" si="6"/>
        <v>0.1214500115446779</v>
      </c>
      <c r="W6" s="2">
        <f t="shared" si="7"/>
        <v>0.14061417686446548</v>
      </c>
      <c r="X6" s="2">
        <f t="shared" si="8"/>
        <v>0.73793581159085664</v>
      </c>
    </row>
    <row r="7" spans="1:24" x14ac:dyDescent="0.25">
      <c r="A7" s="10" t="s">
        <v>14</v>
      </c>
      <c r="C7" s="25">
        <v>151</v>
      </c>
      <c r="D7" s="20"/>
      <c r="E7" s="21">
        <f t="shared" si="0"/>
        <v>0.26444833625218916</v>
      </c>
      <c r="G7" s="26">
        <v>82</v>
      </c>
      <c r="H7" s="17"/>
      <c r="I7" s="18">
        <f t="shared" si="1"/>
        <v>0.14360770577933449</v>
      </c>
      <c r="K7" s="27">
        <v>331</v>
      </c>
      <c r="L7" s="14"/>
      <c r="M7" s="15">
        <f t="shared" si="2"/>
        <v>0.57968476357267951</v>
      </c>
      <c r="O7" s="28">
        <v>7</v>
      </c>
      <c r="P7" s="11"/>
      <c r="Q7" s="12">
        <f t="shared" si="3"/>
        <v>1.2259194395796848E-2</v>
      </c>
      <c r="S7" s="24">
        <f t="shared" si="4"/>
        <v>571</v>
      </c>
      <c r="T7" t="s">
        <v>14</v>
      </c>
      <c r="U7" s="1">
        <f t="shared" si="5"/>
        <v>564</v>
      </c>
      <c r="V7" s="3">
        <f t="shared" si="6"/>
        <v>0.26773049645390073</v>
      </c>
      <c r="W7" s="2">
        <f t="shared" si="7"/>
        <v>0.1453900709219858</v>
      </c>
      <c r="X7" s="2">
        <f t="shared" si="8"/>
        <v>0.58687943262411346</v>
      </c>
    </row>
    <row r="8" spans="1:24" x14ac:dyDescent="0.25">
      <c r="A8" s="10" t="s">
        <v>15</v>
      </c>
      <c r="C8" s="25">
        <v>185</v>
      </c>
      <c r="D8" s="20"/>
      <c r="E8" s="21">
        <f t="shared" si="0"/>
        <v>0.12067840834964122</v>
      </c>
      <c r="G8" s="26">
        <v>213</v>
      </c>
      <c r="H8" s="17"/>
      <c r="I8" s="18">
        <f t="shared" si="1"/>
        <v>0.13894324853228962</v>
      </c>
      <c r="K8" s="27">
        <v>1112</v>
      </c>
      <c r="L8" s="14"/>
      <c r="M8" s="15">
        <f t="shared" si="2"/>
        <v>0.72537508153946506</v>
      </c>
      <c r="O8" s="28">
        <v>23</v>
      </c>
      <c r="P8" s="11"/>
      <c r="Q8" s="12">
        <f t="shared" si="3"/>
        <v>1.5003261578604044E-2</v>
      </c>
      <c r="S8" s="24">
        <f t="shared" si="4"/>
        <v>1533</v>
      </c>
      <c r="T8" t="s">
        <v>15</v>
      </c>
      <c r="U8" s="1">
        <f t="shared" si="5"/>
        <v>1510</v>
      </c>
      <c r="V8" s="3">
        <f t="shared" si="6"/>
        <v>0.12251655629139073</v>
      </c>
      <c r="W8" s="2">
        <f t="shared" si="7"/>
        <v>0.14105960264900663</v>
      </c>
      <c r="X8" s="2">
        <f t="shared" si="8"/>
        <v>0.73642384105960268</v>
      </c>
    </row>
    <row r="9" spans="1:24" x14ac:dyDescent="0.25">
      <c r="A9" s="10" t="s">
        <v>16</v>
      </c>
      <c r="C9" s="25">
        <v>605</v>
      </c>
      <c r="D9" s="20"/>
      <c r="E9" s="21">
        <f t="shared" si="0"/>
        <v>0.26258680555555558</v>
      </c>
      <c r="G9" s="26">
        <v>357</v>
      </c>
      <c r="H9" s="17"/>
      <c r="I9" s="18">
        <f t="shared" si="1"/>
        <v>0.15494791666666666</v>
      </c>
      <c r="K9" s="27">
        <v>1314</v>
      </c>
      <c r="L9" s="14"/>
      <c r="M9" s="15">
        <f t="shared" si="2"/>
        <v>0.5703125</v>
      </c>
      <c r="O9" s="28">
        <v>28</v>
      </c>
      <c r="P9" s="11"/>
      <c r="Q9" s="12">
        <f t="shared" si="3"/>
        <v>1.2152777777777778E-2</v>
      </c>
      <c r="S9" s="24">
        <f t="shared" si="4"/>
        <v>2304</v>
      </c>
      <c r="T9" t="s">
        <v>16</v>
      </c>
      <c r="U9" s="1">
        <f t="shared" si="5"/>
        <v>2276</v>
      </c>
      <c r="V9" s="3">
        <f t="shared" si="6"/>
        <v>0.26581722319859402</v>
      </c>
      <c r="W9" s="2">
        <f t="shared" si="7"/>
        <v>0.15685413005272408</v>
      </c>
      <c r="X9" s="2">
        <f t="shared" si="8"/>
        <v>0.5773286467486819</v>
      </c>
    </row>
    <row r="10" spans="1:24" x14ac:dyDescent="0.25">
      <c r="A10" s="10" t="s">
        <v>17</v>
      </c>
      <c r="C10" s="25">
        <v>479</v>
      </c>
      <c r="D10" s="20"/>
      <c r="E10" s="21">
        <f t="shared" si="0"/>
        <v>0.18508500772797526</v>
      </c>
      <c r="G10" s="26">
        <v>553</v>
      </c>
      <c r="H10" s="17"/>
      <c r="I10" s="18">
        <f t="shared" si="1"/>
        <v>0.21367851622874806</v>
      </c>
      <c r="K10" s="27">
        <v>1501</v>
      </c>
      <c r="L10" s="14"/>
      <c r="M10" s="15">
        <f t="shared" si="2"/>
        <v>0.57998454404945909</v>
      </c>
      <c r="O10" s="28">
        <v>55</v>
      </c>
      <c r="P10" s="11"/>
      <c r="Q10" s="12">
        <f t="shared" si="3"/>
        <v>2.125193199381762E-2</v>
      </c>
      <c r="S10" s="24">
        <f t="shared" si="4"/>
        <v>2588</v>
      </c>
      <c r="T10" t="s">
        <v>17</v>
      </c>
      <c r="U10" s="1">
        <f t="shared" si="5"/>
        <v>2533</v>
      </c>
      <c r="V10" s="3">
        <f t="shared" si="6"/>
        <v>0.18910382945124357</v>
      </c>
      <c r="W10" s="2">
        <f t="shared" si="7"/>
        <v>0.21831819976312672</v>
      </c>
      <c r="X10" s="2">
        <f t="shared" si="8"/>
        <v>0.59257797078562968</v>
      </c>
    </row>
    <row r="11" spans="1:24" x14ac:dyDescent="0.25">
      <c r="A11" s="10" t="s">
        <v>18</v>
      </c>
      <c r="C11" s="25">
        <v>241</v>
      </c>
      <c r="D11" s="20"/>
      <c r="E11" s="21">
        <f t="shared" si="0"/>
        <v>0.12778366914103922</v>
      </c>
      <c r="G11" s="26">
        <v>338</v>
      </c>
      <c r="H11" s="17"/>
      <c r="I11" s="18">
        <f t="shared" si="1"/>
        <v>0.17921527041357371</v>
      </c>
      <c r="K11" s="27">
        <v>1251</v>
      </c>
      <c r="L11" s="14"/>
      <c r="M11" s="15">
        <f t="shared" si="2"/>
        <v>0.66330858960763517</v>
      </c>
      <c r="O11" s="28">
        <v>56</v>
      </c>
      <c r="P11" s="11"/>
      <c r="Q11" s="12">
        <f t="shared" si="3"/>
        <v>2.9692470837751856E-2</v>
      </c>
      <c r="S11" s="24">
        <f t="shared" si="4"/>
        <v>1886</v>
      </c>
      <c r="T11" t="s">
        <v>18</v>
      </c>
      <c r="U11" s="1">
        <f t="shared" si="5"/>
        <v>1830</v>
      </c>
      <c r="V11" s="3">
        <f t="shared" si="6"/>
        <v>0.13169398907103824</v>
      </c>
      <c r="W11" s="2">
        <f t="shared" si="7"/>
        <v>0.18469945355191256</v>
      </c>
      <c r="X11" s="2">
        <f t="shared" si="8"/>
        <v>0.68360655737704923</v>
      </c>
    </row>
    <row r="12" spans="1:24" x14ac:dyDescent="0.25">
      <c r="A12" s="10" t="s">
        <v>19</v>
      </c>
      <c r="C12" s="25">
        <v>443</v>
      </c>
      <c r="D12" s="20"/>
      <c r="E12" s="21">
        <f t="shared" si="0"/>
        <v>0.27791718946047678</v>
      </c>
      <c r="G12" s="26">
        <v>309</v>
      </c>
      <c r="H12" s="17"/>
      <c r="I12" s="18">
        <f t="shared" si="1"/>
        <v>0.19385194479297366</v>
      </c>
      <c r="K12" s="27">
        <v>822</v>
      </c>
      <c r="L12" s="14"/>
      <c r="M12" s="15">
        <f t="shared" si="2"/>
        <v>0.51568381430363863</v>
      </c>
      <c r="O12" s="28">
        <v>20</v>
      </c>
      <c r="P12" s="11"/>
      <c r="Q12" s="12">
        <f t="shared" si="3"/>
        <v>1.2547051442910916E-2</v>
      </c>
      <c r="S12" s="24">
        <f t="shared" si="4"/>
        <v>1594</v>
      </c>
      <c r="T12" t="s">
        <v>19</v>
      </c>
      <c r="U12" s="1">
        <f t="shared" si="5"/>
        <v>1574</v>
      </c>
      <c r="V12" s="3">
        <f t="shared" si="6"/>
        <v>0.28144853875476494</v>
      </c>
      <c r="W12" s="2">
        <f t="shared" si="7"/>
        <v>0.1963151207115629</v>
      </c>
      <c r="X12" s="2">
        <f t="shared" si="8"/>
        <v>0.52223634053367218</v>
      </c>
    </row>
    <row r="13" spans="1:24" x14ac:dyDescent="0.25">
      <c r="A13" s="10" t="s">
        <v>20</v>
      </c>
      <c r="C13" s="25">
        <v>365</v>
      </c>
      <c r="D13" s="20"/>
      <c r="E13" s="21">
        <f t="shared" si="0"/>
        <v>0.1687471104946833</v>
      </c>
      <c r="G13" s="26">
        <v>365</v>
      </c>
      <c r="H13" s="17"/>
      <c r="I13" s="18">
        <f t="shared" si="1"/>
        <v>0.1687471104946833</v>
      </c>
      <c r="K13" s="27">
        <v>1419</v>
      </c>
      <c r="L13" s="14"/>
      <c r="M13" s="15">
        <f t="shared" si="2"/>
        <v>0.65603328710124831</v>
      </c>
      <c r="O13" s="28">
        <v>14</v>
      </c>
      <c r="P13" s="11"/>
      <c r="Q13" s="12">
        <f t="shared" si="3"/>
        <v>6.4724919093851136E-3</v>
      </c>
      <c r="S13" s="24">
        <f t="shared" si="4"/>
        <v>2163</v>
      </c>
      <c r="T13" t="s">
        <v>20</v>
      </c>
      <c r="U13" s="1">
        <f t="shared" si="5"/>
        <v>2149</v>
      </c>
      <c r="V13" s="3">
        <f t="shared" si="6"/>
        <v>0.1698464402047464</v>
      </c>
      <c r="W13" s="2">
        <f t="shared" si="7"/>
        <v>0.1698464402047464</v>
      </c>
      <c r="X13" s="2">
        <f t="shared" si="8"/>
        <v>0.66030711959050725</v>
      </c>
    </row>
    <row r="14" spans="1:24" x14ac:dyDescent="0.25">
      <c r="A14" s="10" t="s">
        <v>21</v>
      </c>
      <c r="C14" s="25">
        <v>568</v>
      </c>
      <c r="D14" s="20"/>
      <c r="E14" s="21">
        <f t="shared" si="0"/>
        <v>0.22802087515054195</v>
      </c>
      <c r="G14" s="26">
        <v>426</v>
      </c>
      <c r="H14" s="17"/>
      <c r="I14" s="18">
        <f t="shared" si="1"/>
        <v>0.17101565636290647</v>
      </c>
      <c r="K14" s="27">
        <v>1475</v>
      </c>
      <c r="L14" s="14"/>
      <c r="M14" s="15">
        <f t="shared" si="2"/>
        <v>0.59213167402649536</v>
      </c>
      <c r="O14" s="28">
        <v>22</v>
      </c>
      <c r="P14" s="11"/>
      <c r="Q14" s="12">
        <f t="shared" si="3"/>
        <v>8.8317944600562019E-3</v>
      </c>
      <c r="S14" s="24">
        <f t="shared" si="4"/>
        <v>2491</v>
      </c>
      <c r="T14" t="s">
        <v>21</v>
      </c>
      <c r="U14" s="1">
        <f t="shared" si="5"/>
        <v>2469</v>
      </c>
      <c r="V14" s="3">
        <f t="shared" si="6"/>
        <v>0.23005265289590929</v>
      </c>
      <c r="W14" s="2">
        <f t="shared" si="7"/>
        <v>0.17253948967193194</v>
      </c>
      <c r="X14" s="2">
        <f t="shared" si="8"/>
        <v>0.59740785743215874</v>
      </c>
    </row>
    <row r="15" spans="1:24" x14ac:dyDescent="0.25">
      <c r="A15" s="10" t="s">
        <v>22</v>
      </c>
      <c r="C15" s="25">
        <v>163</v>
      </c>
      <c r="D15" s="20"/>
      <c r="E15" s="21">
        <f t="shared" si="0"/>
        <v>0.15538608198284079</v>
      </c>
      <c r="G15" s="26">
        <v>126</v>
      </c>
      <c r="H15" s="17"/>
      <c r="I15" s="18">
        <f t="shared" si="1"/>
        <v>0.12011439466158245</v>
      </c>
      <c r="K15" s="27">
        <v>753</v>
      </c>
      <c r="L15" s="14"/>
      <c r="M15" s="15">
        <f t="shared" si="2"/>
        <v>0.71782650142993332</v>
      </c>
      <c r="O15" s="28">
        <v>7</v>
      </c>
      <c r="P15" s="11"/>
      <c r="Q15" s="12">
        <f t="shared" si="3"/>
        <v>6.6730219256434702E-3</v>
      </c>
      <c r="S15" s="24">
        <f t="shared" si="4"/>
        <v>1049</v>
      </c>
      <c r="T15" t="s">
        <v>22</v>
      </c>
      <c r="U15" s="1">
        <f t="shared" si="5"/>
        <v>1042</v>
      </c>
      <c r="V15" s="3">
        <f t="shared" si="6"/>
        <v>0.15642994241842612</v>
      </c>
      <c r="W15" s="2">
        <f t="shared" si="7"/>
        <v>0.12092130518234165</v>
      </c>
      <c r="X15" s="2">
        <f t="shared" si="8"/>
        <v>0.72264875239923221</v>
      </c>
    </row>
    <row r="16" spans="1:24" x14ac:dyDescent="0.25">
      <c r="A16" s="10" t="s">
        <v>23</v>
      </c>
      <c r="C16" s="22">
        <f>SUM(C3:C15)</f>
        <v>5482</v>
      </c>
      <c r="D16" s="22"/>
      <c r="E16" s="21"/>
      <c r="G16" s="19">
        <f>SUM(G3:G15)</f>
        <v>4664</v>
      </c>
      <c r="H16" s="19"/>
      <c r="I16" s="18"/>
      <c r="J16" s="1"/>
      <c r="K16" s="16">
        <f>SUM(K3:K15)</f>
        <v>20183</v>
      </c>
      <c r="L16" s="16"/>
      <c r="M16" s="15"/>
      <c r="N16" s="1"/>
      <c r="O16" s="13">
        <f>SUM(O3:O15)</f>
        <v>570</v>
      </c>
      <c r="P16" s="13"/>
      <c r="Q16" s="12"/>
      <c r="S16" s="24">
        <f t="shared" si="4"/>
        <v>30899</v>
      </c>
      <c r="T16" t="s">
        <v>26</v>
      </c>
      <c r="U16" s="1">
        <f t="shared" si="5"/>
        <v>30329</v>
      </c>
      <c r="V16" s="3">
        <f t="shared" si="6"/>
        <v>0.18075109631046193</v>
      </c>
      <c r="W16" s="2">
        <f t="shared" si="7"/>
        <v>0.15378021035972173</v>
      </c>
      <c r="X16" s="2">
        <f t="shared" si="8"/>
        <v>0.6654686933298164</v>
      </c>
    </row>
    <row r="20" spans="1:24" x14ac:dyDescent="0.25">
      <c r="A20" s="29" t="s">
        <v>27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x14ac:dyDescent="0.25">
      <c r="A21" s="29" t="s">
        <v>0</v>
      </c>
      <c r="B21" s="29"/>
      <c r="C21" s="29" t="s">
        <v>1</v>
      </c>
      <c r="D21" s="29"/>
      <c r="E21" s="29" t="s">
        <v>2</v>
      </c>
      <c r="F21" s="29"/>
      <c r="G21" s="29" t="s">
        <v>3</v>
      </c>
      <c r="H21" s="29"/>
      <c r="I21" s="29" t="s">
        <v>4</v>
      </c>
      <c r="J21" s="29"/>
      <c r="K21" s="29" t="s">
        <v>5</v>
      </c>
      <c r="L21" s="29"/>
      <c r="M21" s="29" t="s">
        <v>6</v>
      </c>
      <c r="N21" s="29"/>
      <c r="O21" s="29" t="s">
        <v>7</v>
      </c>
      <c r="P21" s="29"/>
      <c r="Q21" s="29" t="s">
        <v>8</v>
      </c>
      <c r="R21" s="29"/>
      <c r="S21" s="29" t="s">
        <v>9</v>
      </c>
      <c r="T21" s="29"/>
      <c r="U21" s="29" t="s">
        <v>25</v>
      </c>
      <c r="V21" s="29" t="s">
        <v>2</v>
      </c>
      <c r="W21" s="29" t="s">
        <v>4</v>
      </c>
      <c r="X21" s="29" t="s">
        <v>6</v>
      </c>
    </row>
    <row r="22" spans="1:24" x14ac:dyDescent="0.25">
      <c r="A22" s="29" t="s">
        <v>10</v>
      </c>
      <c r="B22" s="29"/>
      <c r="C22" s="30">
        <v>33</v>
      </c>
      <c r="D22" s="29"/>
      <c r="E22" s="29">
        <v>5.32</v>
      </c>
      <c r="F22" s="29"/>
      <c r="G22" s="29">
        <v>249</v>
      </c>
      <c r="H22" s="29"/>
      <c r="I22" s="29">
        <v>40.159999999999997</v>
      </c>
      <c r="J22" s="29"/>
      <c r="K22" s="29">
        <v>325</v>
      </c>
      <c r="L22" s="29"/>
      <c r="M22" s="29">
        <v>52.42</v>
      </c>
      <c r="N22" s="29"/>
      <c r="O22" s="29">
        <v>13</v>
      </c>
      <c r="P22" s="29"/>
      <c r="Q22" s="29">
        <v>2.1</v>
      </c>
      <c r="R22" s="29"/>
      <c r="S22" s="29">
        <v>620</v>
      </c>
      <c r="T22" s="29" t="s">
        <v>10</v>
      </c>
      <c r="U22" s="31">
        <f>+S22-O22</f>
        <v>607</v>
      </c>
      <c r="V22" s="32">
        <f>+C22/$U22</f>
        <v>5.4365733113673806E-2</v>
      </c>
      <c r="W22" s="33">
        <f>+G22/$U22</f>
        <v>0.4102141680395387</v>
      </c>
      <c r="X22" s="33">
        <f>+K22/$U22</f>
        <v>0.53542009884678743</v>
      </c>
    </row>
    <row r="23" spans="1:24" x14ac:dyDescent="0.25">
      <c r="A23" s="29" t="s">
        <v>11</v>
      </c>
      <c r="B23" s="29"/>
      <c r="C23" s="30">
        <v>17</v>
      </c>
      <c r="D23" s="29"/>
      <c r="E23" s="29">
        <v>4.3600000000000003</v>
      </c>
      <c r="F23" s="29"/>
      <c r="G23" s="29">
        <v>107</v>
      </c>
      <c r="H23" s="29"/>
      <c r="I23" s="29">
        <v>27.44</v>
      </c>
      <c r="J23" s="29"/>
      <c r="K23" s="29">
        <v>261</v>
      </c>
      <c r="L23" s="29"/>
      <c r="M23" s="29">
        <v>66.92</v>
      </c>
      <c r="N23" s="29"/>
      <c r="O23" s="29">
        <v>5</v>
      </c>
      <c r="P23" s="29"/>
      <c r="Q23" s="29">
        <v>1.28</v>
      </c>
      <c r="R23" s="29"/>
      <c r="S23" s="29">
        <v>390</v>
      </c>
      <c r="T23" s="29" t="s">
        <v>11</v>
      </c>
      <c r="U23" s="31">
        <f t="shared" ref="U23:U35" si="9">+S23-O23</f>
        <v>385</v>
      </c>
      <c r="V23" s="32">
        <f t="shared" ref="V23:V35" si="10">+C23/$U23</f>
        <v>4.4155844155844157E-2</v>
      </c>
      <c r="W23" s="33">
        <f t="shared" ref="W23:W35" si="11">+G23/$U23</f>
        <v>0.2779220779220779</v>
      </c>
      <c r="X23" s="33">
        <f t="shared" ref="X23:X35" si="12">+K23/$U23</f>
        <v>0.67792207792207793</v>
      </c>
    </row>
    <row r="24" spans="1:24" x14ac:dyDescent="0.25">
      <c r="A24" s="29" t="s">
        <v>12</v>
      </c>
      <c r="B24" s="29"/>
      <c r="C24" s="30">
        <v>55</v>
      </c>
      <c r="D24" s="29"/>
      <c r="E24" s="29">
        <v>7.32</v>
      </c>
      <c r="F24" s="29"/>
      <c r="G24" s="29">
        <v>189</v>
      </c>
      <c r="H24" s="29"/>
      <c r="I24" s="29">
        <v>25.17</v>
      </c>
      <c r="J24" s="29"/>
      <c r="K24" s="29">
        <v>498</v>
      </c>
      <c r="L24" s="29"/>
      <c r="M24" s="29">
        <v>66.31</v>
      </c>
      <c r="N24" s="29"/>
      <c r="O24" s="29">
        <v>9</v>
      </c>
      <c r="P24" s="29"/>
      <c r="Q24" s="29">
        <v>1.2</v>
      </c>
      <c r="R24" s="29"/>
      <c r="S24" s="29">
        <v>751</v>
      </c>
      <c r="T24" s="29" t="s">
        <v>12</v>
      </c>
      <c r="U24" s="31">
        <f t="shared" si="9"/>
        <v>742</v>
      </c>
      <c r="V24" s="32">
        <f t="shared" si="10"/>
        <v>7.4123989218328842E-2</v>
      </c>
      <c r="W24" s="33">
        <f t="shared" si="11"/>
        <v>0.25471698113207547</v>
      </c>
      <c r="X24" s="33">
        <f t="shared" si="12"/>
        <v>0.67115902964959573</v>
      </c>
    </row>
    <row r="25" spans="1:24" x14ac:dyDescent="0.25">
      <c r="A25" s="29" t="s">
        <v>13</v>
      </c>
      <c r="B25" s="29"/>
      <c r="C25" s="30">
        <v>57</v>
      </c>
      <c r="D25" s="29"/>
      <c r="E25" s="29">
        <v>6.42</v>
      </c>
      <c r="F25" s="29"/>
      <c r="G25" s="29">
        <v>235</v>
      </c>
      <c r="H25" s="29"/>
      <c r="I25" s="29">
        <v>26.46</v>
      </c>
      <c r="J25" s="29"/>
      <c r="K25" s="29">
        <v>584</v>
      </c>
      <c r="L25" s="29"/>
      <c r="M25" s="29">
        <v>65.77</v>
      </c>
      <c r="N25" s="29"/>
      <c r="O25" s="29">
        <v>12</v>
      </c>
      <c r="P25" s="29"/>
      <c r="Q25" s="29">
        <v>1.35</v>
      </c>
      <c r="R25" s="29"/>
      <c r="S25" s="29">
        <v>888</v>
      </c>
      <c r="T25" s="29" t="s">
        <v>13</v>
      </c>
      <c r="U25" s="31">
        <f t="shared" si="9"/>
        <v>876</v>
      </c>
      <c r="V25" s="32">
        <f t="shared" si="10"/>
        <v>6.5068493150684928E-2</v>
      </c>
      <c r="W25" s="33">
        <f t="shared" si="11"/>
        <v>0.2682648401826484</v>
      </c>
      <c r="X25" s="33">
        <f t="shared" si="12"/>
        <v>0.66666666666666663</v>
      </c>
    </row>
    <row r="26" spans="1:24" x14ac:dyDescent="0.25">
      <c r="A26" s="29" t="s">
        <v>14</v>
      </c>
      <c r="B26" s="29"/>
      <c r="C26" s="30">
        <v>6</v>
      </c>
      <c r="D26" s="29"/>
      <c r="E26" s="29">
        <v>4.3499999999999996</v>
      </c>
      <c r="F26" s="29"/>
      <c r="G26" s="29">
        <v>57</v>
      </c>
      <c r="H26" s="29"/>
      <c r="I26" s="29">
        <v>41.3</v>
      </c>
      <c r="J26" s="29"/>
      <c r="K26" s="29">
        <v>65</v>
      </c>
      <c r="L26" s="29"/>
      <c r="M26" s="29">
        <v>47.1</v>
      </c>
      <c r="N26" s="29"/>
      <c r="O26" s="29">
        <v>10</v>
      </c>
      <c r="P26" s="29"/>
      <c r="Q26" s="29">
        <v>7.25</v>
      </c>
      <c r="R26" s="29"/>
      <c r="S26" s="29">
        <v>138</v>
      </c>
      <c r="T26" s="29" t="s">
        <v>14</v>
      </c>
      <c r="U26" s="31">
        <f t="shared" si="9"/>
        <v>128</v>
      </c>
      <c r="V26" s="32">
        <f t="shared" si="10"/>
        <v>4.6875E-2</v>
      </c>
      <c r="W26" s="33">
        <f t="shared" si="11"/>
        <v>0.4453125</v>
      </c>
      <c r="X26" s="33">
        <f t="shared" si="12"/>
        <v>0.5078125</v>
      </c>
    </row>
    <row r="27" spans="1:24" x14ac:dyDescent="0.25">
      <c r="A27" s="29" t="s">
        <v>15</v>
      </c>
      <c r="B27" s="29"/>
      <c r="C27" s="30">
        <v>11</v>
      </c>
      <c r="D27" s="29"/>
      <c r="E27" s="29">
        <v>3.75</v>
      </c>
      <c r="F27" s="29"/>
      <c r="G27" s="29">
        <v>59</v>
      </c>
      <c r="H27" s="29"/>
      <c r="I27" s="29">
        <v>20.14</v>
      </c>
      <c r="J27" s="29"/>
      <c r="K27" s="29">
        <v>215</v>
      </c>
      <c r="L27" s="29"/>
      <c r="M27" s="29">
        <v>73.38</v>
      </c>
      <c r="N27" s="29"/>
      <c r="O27" s="29">
        <v>8</v>
      </c>
      <c r="P27" s="29"/>
      <c r="Q27" s="29">
        <v>2.73</v>
      </c>
      <c r="R27" s="29"/>
      <c r="S27" s="29">
        <v>293</v>
      </c>
      <c r="T27" s="29" t="s">
        <v>15</v>
      </c>
      <c r="U27" s="31">
        <f t="shared" si="9"/>
        <v>285</v>
      </c>
      <c r="V27" s="32">
        <f t="shared" si="10"/>
        <v>3.8596491228070177E-2</v>
      </c>
      <c r="W27" s="33">
        <f t="shared" si="11"/>
        <v>0.20701754385964913</v>
      </c>
      <c r="X27" s="33">
        <f t="shared" si="12"/>
        <v>0.75438596491228072</v>
      </c>
    </row>
    <row r="28" spans="1:24" x14ac:dyDescent="0.25">
      <c r="A28" s="29" t="s">
        <v>16</v>
      </c>
      <c r="B28" s="29"/>
      <c r="C28" s="30">
        <v>78</v>
      </c>
      <c r="D28" s="29"/>
      <c r="E28" s="29">
        <v>15.76</v>
      </c>
      <c r="F28" s="29"/>
      <c r="G28" s="29">
        <v>123</v>
      </c>
      <c r="H28" s="29"/>
      <c r="I28" s="29">
        <v>24.85</v>
      </c>
      <c r="J28" s="29"/>
      <c r="K28" s="29">
        <v>291</v>
      </c>
      <c r="L28" s="29"/>
      <c r="M28" s="29">
        <v>58.79</v>
      </c>
      <c r="N28" s="29"/>
      <c r="O28" s="29">
        <v>3</v>
      </c>
      <c r="P28" s="29"/>
      <c r="Q28" s="29">
        <v>0.61</v>
      </c>
      <c r="R28" s="29"/>
      <c r="S28" s="29">
        <v>495</v>
      </c>
      <c r="T28" s="29" t="s">
        <v>16</v>
      </c>
      <c r="U28" s="31">
        <f t="shared" si="9"/>
        <v>492</v>
      </c>
      <c r="V28" s="32">
        <f t="shared" si="10"/>
        <v>0.15853658536585366</v>
      </c>
      <c r="W28" s="33">
        <f t="shared" si="11"/>
        <v>0.25</v>
      </c>
      <c r="X28" s="33">
        <f t="shared" si="12"/>
        <v>0.59146341463414631</v>
      </c>
    </row>
    <row r="29" spans="1:24" x14ac:dyDescent="0.25">
      <c r="A29" s="29" t="s">
        <v>17</v>
      </c>
      <c r="B29" s="29"/>
      <c r="C29" s="30">
        <v>83</v>
      </c>
      <c r="D29" s="29"/>
      <c r="E29" s="29">
        <v>13.61</v>
      </c>
      <c r="F29" s="29"/>
      <c r="G29" s="29">
        <v>183</v>
      </c>
      <c r="H29" s="29"/>
      <c r="I29" s="29">
        <v>30</v>
      </c>
      <c r="J29" s="29"/>
      <c r="K29" s="29">
        <v>343</v>
      </c>
      <c r="L29" s="29"/>
      <c r="M29" s="29">
        <v>56.23</v>
      </c>
      <c r="N29" s="29"/>
      <c r="O29" s="29">
        <v>1</v>
      </c>
      <c r="P29" s="29"/>
      <c r="Q29" s="29">
        <v>0.16</v>
      </c>
      <c r="R29" s="29"/>
      <c r="S29" s="29">
        <v>610</v>
      </c>
      <c r="T29" s="29" t="s">
        <v>17</v>
      </c>
      <c r="U29" s="31">
        <f t="shared" si="9"/>
        <v>609</v>
      </c>
      <c r="V29" s="32">
        <f t="shared" si="10"/>
        <v>0.13628899835796388</v>
      </c>
      <c r="W29" s="33">
        <f t="shared" si="11"/>
        <v>0.30049261083743845</v>
      </c>
      <c r="X29" s="33">
        <f t="shared" si="12"/>
        <v>0.56321839080459768</v>
      </c>
    </row>
    <row r="30" spans="1:24" x14ac:dyDescent="0.25">
      <c r="A30" s="29" t="s">
        <v>18</v>
      </c>
      <c r="B30" s="29"/>
      <c r="C30" s="30">
        <v>18</v>
      </c>
      <c r="D30" s="29"/>
      <c r="E30" s="29">
        <v>4.8899999999999997</v>
      </c>
      <c r="F30" s="29"/>
      <c r="G30" s="29">
        <v>116</v>
      </c>
      <c r="H30" s="29"/>
      <c r="I30" s="29">
        <v>31.52</v>
      </c>
      <c r="J30" s="29"/>
      <c r="K30" s="29">
        <v>231</v>
      </c>
      <c r="L30" s="29"/>
      <c r="M30" s="29">
        <v>62.77</v>
      </c>
      <c r="N30" s="29"/>
      <c r="O30" s="29">
        <v>3</v>
      </c>
      <c r="P30" s="29"/>
      <c r="Q30" s="29">
        <v>0.82</v>
      </c>
      <c r="R30" s="29"/>
      <c r="S30" s="29">
        <v>368</v>
      </c>
      <c r="T30" s="29" t="s">
        <v>18</v>
      </c>
      <c r="U30" s="31">
        <f t="shared" si="9"/>
        <v>365</v>
      </c>
      <c r="V30" s="32">
        <f t="shared" si="10"/>
        <v>4.9315068493150684E-2</v>
      </c>
      <c r="W30" s="33">
        <f t="shared" si="11"/>
        <v>0.31780821917808222</v>
      </c>
      <c r="X30" s="33">
        <f t="shared" si="12"/>
        <v>0.63287671232876708</v>
      </c>
    </row>
    <row r="31" spans="1:24" x14ac:dyDescent="0.25">
      <c r="A31" s="29" t="s">
        <v>19</v>
      </c>
      <c r="B31" s="29"/>
      <c r="C31" s="30">
        <v>60</v>
      </c>
      <c r="D31" s="29"/>
      <c r="E31" s="29">
        <v>15.27</v>
      </c>
      <c r="F31" s="29"/>
      <c r="G31" s="29">
        <v>121</v>
      </c>
      <c r="H31" s="29"/>
      <c r="I31" s="29">
        <v>30.79</v>
      </c>
      <c r="J31" s="29"/>
      <c r="K31" s="29">
        <v>206</v>
      </c>
      <c r="L31" s="29"/>
      <c r="M31" s="29">
        <v>52.42</v>
      </c>
      <c r="N31" s="29"/>
      <c r="O31" s="29">
        <v>6</v>
      </c>
      <c r="P31" s="29"/>
      <c r="Q31" s="29">
        <v>1.53</v>
      </c>
      <c r="R31" s="29"/>
      <c r="S31" s="29">
        <v>393</v>
      </c>
      <c r="T31" s="29" t="s">
        <v>19</v>
      </c>
      <c r="U31" s="31">
        <f t="shared" si="9"/>
        <v>387</v>
      </c>
      <c r="V31" s="32">
        <f t="shared" si="10"/>
        <v>0.15503875968992248</v>
      </c>
      <c r="W31" s="33">
        <f t="shared" si="11"/>
        <v>0.31266149870801035</v>
      </c>
      <c r="X31" s="33">
        <f t="shared" si="12"/>
        <v>0.53229974160206717</v>
      </c>
    </row>
    <row r="32" spans="1:24" x14ac:dyDescent="0.25">
      <c r="A32" s="29" t="s">
        <v>20</v>
      </c>
      <c r="B32" s="29"/>
      <c r="C32" s="30">
        <v>52</v>
      </c>
      <c r="D32" s="29"/>
      <c r="E32" s="29">
        <v>11.45</v>
      </c>
      <c r="F32" s="29"/>
      <c r="G32" s="29">
        <v>120</v>
      </c>
      <c r="H32" s="29"/>
      <c r="I32" s="29">
        <v>26.43</v>
      </c>
      <c r="J32" s="29"/>
      <c r="K32" s="29">
        <v>281</v>
      </c>
      <c r="L32" s="29"/>
      <c r="M32" s="29">
        <v>61.89</v>
      </c>
      <c r="N32" s="29"/>
      <c r="O32" s="29">
        <v>1</v>
      </c>
      <c r="P32" s="29"/>
      <c r="Q32" s="29">
        <v>0.22</v>
      </c>
      <c r="R32" s="29"/>
      <c r="S32" s="29">
        <v>454</v>
      </c>
      <c r="T32" s="29" t="s">
        <v>20</v>
      </c>
      <c r="U32" s="31">
        <f t="shared" si="9"/>
        <v>453</v>
      </c>
      <c r="V32" s="32">
        <f t="shared" si="10"/>
        <v>0.11479028697571744</v>
      </c>
      <c r="W32" s="33">
        <f t="shared" si="11"/>
        <v>0.26490066225165565</v>
      </c>
      <c r="X32" s="33">
        <f t="shared" si="12"/>
        <v>0.62030905077262688</v>
      </c>
    </row>
    <row r="33" spans="1:24" x14ac:dyDescent="0.25">
      <c r="A33" s="29" t="s">
        <v>21</v>
      </c>
      <c r="B33" s="29"/>
      <c r="C33" s="30">
        <v>59</v>
      </c>
      <c r="D33" s="29"/>
      <c r="E33" s="29">
        <v>9.69</v>
      </c>
      <c r="F33" s="29"/>
      <c r="G33" s="29">
        <v>187</v>
      </c>
      <c r="H33" s="29"/>
      <c r="I33" s="29">
        <v>30.71</v>
      </c>
      <c r="J33" s="29"/>
      <c r="K33" s="29">
        <v>343</v>
      </c>
      <c r="L33" s="29"/>
      <c r="M33" s="29">
        <v>56.32</v>
      </c>
      <c r="N33" s="29"/>
      <c r="O33" s="29">
        <v>20</v>
      </c>
      <c r="P33" s="29"/>
      <c r="Q33" s="29">
        <v>3.28</v>
      </c>
      <c r="R33" s="29"/>
      <c r="S33" s="29">
        <v>609</v>
      </c>
      <c r="T33" s="29" t="s">
        <v>21</v>
      </c>
      <c r="U33" s="31">
        <f t="shared" si="9"/>
        <v>589</v>
      </c>
      <c r="V33" s="32">
        <f t="shared" si="10"/>
        <v>0.100169779286927</v>
      </c>
      <c r="W33" s="33">
        <f t="shared" si="11"/>
        <v>0.31748726655348047</v>
      </c>
      <c r="X33" s="33">
        <f t="shared" si="12"/>
        <v>0.58234295415959259</v>
      </c>
    </row>
    <row r="34" spans="1:24" x14ac:dyDescent="0.25">
      <c r="A34" s="29" t="s">
        <v>22</v>
      </c>
      <c r="B34" s="29"/>
      <c r="C34" s="30">
        <v>9</v>
      </c>
      <c r="D34" s="29"/>
      <c r="E34" s="29">
        <v>3.83</v>
      </c>
      <c r="F34" s="29"/>
      <c r="G34" s="29">
        <v>61</v>
      </c>
      <c r="H34" s="29"/>
      <c r="I34" s="29">
        <v>25.96</v>
      </c>
      <c r="J34" s="29"/>
      <c r="K34" s="29">
        <v>165</v>
      </c>
      <c r="L34" s="29"/>
      <c r="M34" s="29">
        <v>70.209999999999994</v>
      </c>
      <c r="N34" s="29"/>
      <c r="O34" s="29">
        <v>0</v>
      </c>
      <c r="P34" s="29"/>
      <c r="Q34" s="29">
        <v>0</v>
      </c>
      <c r="R34" s="29"/>
      <c r="S34" s="29">
        <v>235</v>
      </c>
      <c r="T34" s="29" t="s">
        <v>22</v>
      </c>
      <c r="U34" s="31">
        <f t="shared" si="9"/>
        <v>235</v>
      </c>
      <c r="V34" s="32">
        <f t="shared" si="10"/>
        <v>3.8297872340425532E-2</v>
      </c>
      <c r="W34" s="33">
        <f t="shared" si="11"/>
        <v>0.25957446808510637</v>
      </c>
      <c r="X34" s="33">
        <f t="shared" si="12"/>
        <v>0.7021276595744681</v>
      </c>
    </row>
    <row r="35" spans="1:24" x14ac:dyDescent="0.25">
      <c r="A35" s="29" t="s">
        <v>23</v>
      </c>
      <c r="B35" s="29"/>
      <c r="C35" s="30">
        <v>538</v>
      </c>
      <c r="D35" s="29"/>
      <c r="E35" s="29">
        <v>8.6199999999999992</v>
      </c>
      <c r="F35" s="29"/>
      <c r="G35" s="31">
        <v>1807</v>
      </c>
      <c r="H35" s="29"/>
      <c r="I35" s="29">
        <v>28.94</v>
      </c>
      <c r="J35" s="29"/>
      <c r="K35" s="31">
        <v>3808</v>
      </c>
      <c r="L35" s="29"/>
      <c r="M35" s="29">
        <v>60.99</v>
      </c>
      <c r="N35" s="29"/>
      <c r="O35" s="29">
        <v>91</v>
      </c>
      <c r="P35" s="29"/>
      <c r="Q35" s="29">
        <v>1.46</v>
      </c>
      <c r="R35" s="29"/>
      <c r="S35" s="31">
        <v>6244</v>
      </c>
      <c r="T35" s="29" t="s">
        <v>26</v>
      </c>
      <c r="U35" s="31">
        <f t="shared" si="9"/>
        <v>6153</v>
      </c>
      <c r="V35" s="32">
        <f t="shared" si="10"/>
        <v>8.7437022590606206E-2</v>
      </c>
      <c r="W35" s="33">
        <f t="shared" si="11"/>
        <v>0.29367788070859741</v>
      </c>
      <c r="X35" s="33">
        <f t="shared" si="12"/>
        <v>0.61888509670079639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43"/>
  <sheetViews>
    <sheetView zoomScale="70" zoomScaleNormal="70" workbookViewId="0">
      <selection activeCell="R3" sqref="R3"/>
    </sheetView>
  </sheetViews>
  <sheetFormatPr baseColWidth="10" defaultColWidth="11.42578125" defaultRowHeight="15" x14ac:dyDescent="0.25"/>
  <cols>
    <col min="1" max="1" width="21.5703125" bestFit="1" customWidth="1"/>
    <col min="3" max="3" width="11.85546875" bestFit="1" customWidth="1"/>
    <col min="17" max="17" width="18.85546875" bestFit="1" customWidth="1"/>
  </cols>
  <sheetData>
    <row r="1" spans="1:20" x14ac:dyDescent="0.25">
      <c r="A1" s="9" t="s">
        <v>24</v>
      </c>
    </row>
    <row r="2" spans="1:20" x14ac:dyDescent="0.25">
      <c r="A2" s="10" t="s">
        <v>0</v>
      </c>
      <c r="C2" s="20" t="s">
        <v>1</v>
      </c>
      <c r="D2" s="20"/>
      <c r="E2" s="20" t="s">
        <v>2</v>
      </c>
      <c r="G2" s="17" t="s">
        <v>3</v>
      </c>
      <c r="H2" s="17"/>
      <c r="I2" s="17" t="s">
        <v>4</v>
      </c>
      <c r="K2" s="14" t="s">
        <v>5</v>
      </c>
      <c r="L2" s="14"/>
      <c r="M2" s="14" t="s">
        <v>6</v>
      </c>
      <c r="P2" s="23" t="s">
        <v>9</v>
      </c>
      <c r="R2" t="s">
        <v>2</v>
      </c>
      <c r="S2" t="s">
        <v>4</v>
      </c>
      <c r="T2" t="s">
        <v>6</v>
      </c>
    </row>
    <row r="3" spans="1:20" x14ac:dyDescent="0.25">
      <c r="A3" s="10" t="s">
        <v>28</v>
      </c>
      <c r="C3" s="20">
        <v>1</v>
      </c>
      <c r="D3" s="20"/>
      <c r="E3" s="21">
        <f t="shared" ref="E3:E15" si="0">C3/P3</f>
        <v>0.04</v>
      </c>
      <c r="G3" s="17">
        <v>4</v>
      </c>
      <c r="H3" s="17"/>
      <c r="I3" s="18">
        <f t="shared" ref="I3:I11" si="1">G3/P3</f>
        <v>0.16</v>
      </c>
      <c r="K3" s="14">
        <v>20</v>
      </c>
      <c r="L3" s="14"/>
      <c r="M3" s="15">
        <f t="shared" ref="M3:M10" si="2">K3/P3</f>
        <v>0.8</v>
      </c>
      <c r="P3" s="24">
        <f t="shared" ref="P3:P20" si="3">SUM(C3,G3,K3)</f>
        <v>25</v>
      </c>
      <c r="Q3" s="10" t="s">
        <v>28</v>
      </c>
      <c r="R3" s="21">
        <v>0.04</v>
      </c>
      <c r="S3" s="18">
        <v>0.16</v>
      </c>
      <c r="T3" s="15">
        <v>0.8</v>
      </c>
    </row>
    <row r="4" spans="1:20" x14ac:dyDescent="0.25">
      <c r="A4" s="10" t="s">
        <v>10</v>
      </c>
      <c r="C4" s="20">
        <v>549</v>
      </c>
      <c r="D4" s="20"/>
      <c r="E4" s="21">
        <f t="shared" si="0"/>
        <v>0.18610169491525425</v>
      </c>
      <c r="G4" s="17">
        <v>315</v>
      </c>
      <c r="H4" s="17"/>
      <c r="I4" s="18">
        <f t="shared" si="1"/>
        <v>0.10677966101694915</v>
      </c>
      <c r="K4" s="14">
        <v>2086</v>
      </c>
      <c r="L4" s="14"/>
      <c r="M4" s="15">
        <f t="shared" si="2"/>
        <v>0.70711864406779656</v>
      </c>
      <c r="P4" s="24">
        <f t="shared" si="3"/>
        <v>2950</v>
      </c>
      <c r="Q4" s="10" t="s">
        <v>10</v>
      </c>
      <c r="R4" s="21">
        <v>0.18610169491525425</v>
      </c>
      <c r="S4" s="18">
        <v>0.10677966101694915</v>
      </c>
      <c r="T4" s="15">
        <v>0.70711864406779656</v>
      </c>
    </row>
    <row r="5" spans="1:20" x14ac:dyDescent="0.25">
      <c r="A5" s="10" t="s">
        <v>11</v>
      </c>
      <c r="C5" s="20">
        <v>399</v>
      </c>
      <c r="D5" s="20"/>
      <c r="E5" s="21">
        <f t="shared" si="0"/>
        <v>0.18688524590163935</v>
      </c>
      <c r="G5" s="17">
        <v>221</v>
      </c>
      <c r="H5" s="17"/>
      <c r="I5" s="18">
        <f t="shared" si="1"/>
        <v>0.10351288056206089</v>
      </c>
      <c r="K5" s="14">
        <v>1515</v>
      </c>
      <c r="L5" s="14"/>
      <c r="M5" s="15">
        <f t="shared" si="2"/>
        <v>0.70960187353629978</v>
      </c>
      <c r="P5" s="24">
        <f t="shared" si="3"/>
        <v>2135</v>
      </c>
      <c r="Q5" s="10" t="s">
        <v>11</v>
      </c>
      <c r="R5" s="21">
        <v>0.18688524590163935</v>
      </c>
      <c r="S5" s="18">
        <v>0.10351288056206089</v>
      </c>
      <c r="T5" s="15">
        <v>0.70960187353629978</v>
      </c>
    </row>
    <row r="6" spans="1:20" x14ac:dyDescent="0.25">
      <c r="A6" s="10" t="s">
        <v>12</v>
      </c>
      <c r="C6" s="20">
        <v>732</v>
      </c>
      <c r="D6" s="20"/>
      <c r="E6" s="21">
        <f t="shared" si="0"/>
        <v>0.18592837185674371</v>
      </c>
      <c r="G6" s="17">
        <v>362</v>
      </c>
      <c r="H6" s="17"/>
      <c r="I6" s="18">
        <f t="shared" si="1"/>
        <v>9.1948183896367788E-2</v>
      </c>
      <c r="K6" s="14">
        <v>2843</v>
      </c>
      <c r="L6" s="14"/>
      <c r="M6" s="15">
        <f t="shared" si="2"/>
        <v>0.72212344424688846</v>
      </c>
      <c r="P6" s="24">
        <f t="shared" si="3"/>
        <v>3937</v>
      </c>
      <c r="Q6" s="10" t="s">
        <v>12</v>
      </c>
      <c r="R6" s="21">
        <v>0.18592837185674371</v>
      </c>
      <c r="S6" s="18">
        <v>9.1948183896367788E-2</v>
      </c>
      <c r="T6" s="15">
        <v>0.72212344424688846</v>
      </c>
    </row>
    <row r="7" spans="1:20" x14ac:dyDescent="0.25">
      <c r="A7" s="10" t="s">
        <v>13</v>
      </c>
      <c r="C7" s="20">
        <v>465</v>
      </c>
      <c r="D7" s="20"/>
      <c r="E7" s="21">
        <f t="shared" si="0"/>
        <v>0.12084199584199584</v>
      </c>
      <c r="G7" s="17">
        <v>411</v>
      </c>
      <c r="H7" s="17"/>
      <c r="I7" s="18">
        <f t="shared" si="1"/>
        <v>0.10680873180873181</v>
      </c>
      <c r="K7" s="14">
        <v>2972</v>
      </c>
      <c r="L7" s="14"/>
      <c r="M7" s="15">
        <f t="shared" si="2"/>
        <v>0.77234927234927231</v>
      </c>
      <c r="P7" s="24">
        <f t="shared" si="3"/>
        <v>3848</v>
      </c>
      <c r="Q7" s="10" t="s">
        <v>13</v>
      </c>
      <c r="R7" s="21">
        <v>0.12084199584199584</v>
      </c>
      <c r="S7" s="18">
        <v>0.10680873180873181</v>
      </c>
      <c r="T7" s="15">
        <v>0.77234927234927231</v>
      </c>
    </row>
    <row r="8" spans="1:20" x14ac:dyDescent="0.25">
      <c r="A8" s="10" t="s">
        <v>14</v>
      </c>
      <c r="C8" s="20">
        <v>125</v>
      </c>
      <c r="D8" s="20"/>
      <c r="E8" s="21">
        <f t="shared" si="0"/>
        <v>0.28538812785388129</v>
      </c>
      <c r="G8" s="17">
        <v>52</v>
      </c>
      <c r="H8" s="17"/>
      <c r="I8" s="18">
        <f t="shared" si="1"/>
        <v>0.11872146118721461</v>
      </c>
      <c r="K8" s="14">
        <v>261</v>
      </c>
      <c r="L8" s="14"/>
      <c r="M8" s="15">
        <f t="shared" si="2"/>
        <v>0.59589041095890416</v>
      </c>
      <c r="P8" s="24">
        <f t="shared" si="3"/>
        <v>438</v>
      </c>
      <c r="Q8" s="10" t="s">
        <v>14</v>
      </c>
      <c r="R8" s="21">
        <v>0.28538812785388129</v>
      </c>
      <c r="S8" s="18">
        <v>0.11872146118721461</v>
      </c>
      <c r="T8" s="15">
        <v>0.59589041095890416</v>
      </c>
    </row>
    <row r="9" spans="1:20" x14ac:dyDescent="0.25">
      <c r="A9" s="10" t="s">
        <v>15</v>
      </c>
      <c r="C9" s="20">
        <v>113</v>
      </c>
      <c r="D9" s="20"/>
      <c r="E9" s="21">
        <f t="shared" si="0"/>
        <v>0.10782442748091603</v>
      </c>
      <c r="G9" s="17">
        <v>123</v>
      </c>
      <c r="H9" s="17"/>
      <c r="I9" s="18">
        <f t="shared" si="1"/>
        <v>0.11736641221374046</v>
      </c>
      <c r="K9" s="14">
        <v>812</v>
      </c>
      <c r="L9" s="14"/>
      <c r="M9" s="15">
        <f t="shared" si="2"/>
        <v>0.77480916030534353</v>
      </c>
      <c r="P9" s="24">
        <f t="shared" si="3"/>
        <v>1048</v>
      </c>
      <c r="Q9" s="10" t="s">
        <v>15</v>
      </c>
      <c r="R9" s="21">
        <v>0.10782442748091603</v>
      </c>
      <c r="S9" s="18">
        <v>0.11736641221374046</v>
      </c>
      <c r="T9" s="15">
        <v>0.77480916030534353</v>
      </c>
    </row>
    <row r="10" spans="1:20" x14ac:dyDescent="0.25">
      <c r="A10" s="10" t="s">
        <v>16</v>
      </c>
      <c r="C10" s="20">
        <v>571</v>
      </c>
      <c r="D10" s="20"/>
      <c r="E10" s="21">
        <f t="shared" si="0"/>
        <v>0.26744730679156908</v>
      </c>
      <c r="G10" s="17">
        <v>304</v>
      </c>
      <c r="H10" s="17"/>
      <c r="I10" s="18">
        <f t="shared" si="1"/>
        <v>0.14238875878220142</v>
      </c>
      <c r="K10" s="14">
        <v>1260</v>
      </c>
      <c r="L10" s="14"/>
      <c r="M10" s="15">
        <f t="shared" si="2"/>
        <v>0.5901639344262295</v>
      </c>
      <c r="P10" s="24">
        <f t="shared" si="3"/>
        <v>2135</v>
      </c>
      <c r="Q10" s="10" t="s">
        <v>16</v>
      </c>
      <c r="R10" s="21">
        <v>0.26744730679156908</v>
      </c>
      <c r="S10" s="18">
        <v>0.14238875878220142</v>
      </c>
      <c r="T10" s="15">
        <v>0.5901639344262295</v>
      </c>
    </row>
    <row r="11" spans="1:20" x14ac:dyDescent="0.25">
      <c r="A11" s="10" t="s">
        <v>29</v>
      </c>
      <c r="C11" s="20">
        <v>1</v>
      </c>
      <c r="D11" s="20"/>
      <c r="E11" s="21">
        <f t="shared" si="0"/>
        <v>3.125E-2</v>
      </c>
      <c r="G11" s="17">
        <v>6</v>
      </c>
      <c r="H11" s="17"/>
      <c r="I11" s="18">
        <f t="shared" si="1"/>
        <v>0.1875</v>
      </c>
      <c r="K11" s="14">
        <v>25</v>
      </c>
      <c r="L11" s="14"/>
      <c r="M11" s="15">
        <f t="shared" ref="M11:M20" si="4">K11/P11</f>
        <v>0.78125</v>
      </c>
      <c r="P11" s="24">
        <f t="shared" si="3"/>
        <v>32</v>
      </c>
      <c r="Q11" s="10" t="s">
        <v>29</v>
      </c>
      <c r="R11" s="21">
        <v>3.125E-2</v>
      </c>
      <c r="S11" s="18">
        <v>0.1875</v>
      </c>
      <c r="T11" s="15">
        <v>0.78125</v>
      </c>
    </row>
    <row r="12" spans="1:20" x14ac:dyDescent="0.25">
      <c r="A12" s="10" t="s">
        <v>17</v>
      </c>
      <c r="C12" s="20">
        <v>403</v>
      </c>
      <c r="D12" s="20"/>
      <c r="E12" s="21">
        <f t="shared" si="0"/>
        <v>0.19735553379040158</v>
      </c>
      <c r="G12" s="17">
        <v>380</v>
      </c>
      <c r="H12" s="17"/>
      <c r="I12" s="18">
        <f t="shared" ref="I12:I20" si="5">G12/P12</f>
        <v>0.1860920666013712</v>
      </c>
      <c r="K12" s="14">
        <v>1259</v>
      </c>
      <c r="L12" s="14"/>
      <c r="M12" s="15">
        <f t="shared" si="4"/>
        <v>0.61655239960822728</v>
      </c>
      <c r="P12" s="24">
        <f t="shared" si="3"/>
        <v>2042</v>
      </c>
      <c r="Q12" s="10" t="s">
        <v>17</v>
      </c>
      <c r="R12" s="21">
        <v>0.19735553379040158</v>
      </c>
      <c r="S12" s="18">
        <v>0.1860920666013712</v>
      </c>
      <c r="T12" s="15">
        <v>0.61655239960822728</v>
      </c>
    </row>
    <row r="13" spans="1:20" x14ac:dyDescent="0.25">
      <c r="A13" s="10" t="s">
        <v>18</v>
      </c>
      <c r="C13" s="20">
        <v>229</v>
      </c>
      <c r="D13" s="20"/>
      <c r="E13" s="21">
        <f t="shared" si="0"/>
        <v>0.15026246719160105</v>
      </c>
      <c r="G13" s="17">
        <v>182</v>
      </c>
      <c r="H13" s="17"/>
      <c r="I13" s="18">
        <f t="shared" si="5"/>
        <v>0.1194225721784777</v>
      </c>
      <c r="K13" s="14">
        <v>1113</v>
      </c>
      <c r="L13" s="14"/>
      <c r="M13" s="15">
        <f t="shared" si="4"/>
        <v>0.73031496062992129</v>
      </c>
      <c r="P13" s="24">
        <f t="shared" si="3"/>
        <v>1524</v>
      </c>
      <c r="Q13" s="10" t="s">
        <v>18</v>
      </c>
      <c r="R13" s="21">
        <v>0.15026246719160105</v>
      </c>
      <c r="S13" s="18">
        <v>0.1194225721784777</v>
      </c>
      <c r="T13" s="15">
        <v>0.73031496062992129</v>
      </c>
    </row>
    <row r="14" spans="1:20" x14ac:dyDescent="0.25">
      <c r="A14" s="10" t="s">
        <v>19</v>
      </c>
      <c r="C14" s="20">
        <v>351</v>
      </c>
      <c r="D14" s="20"/>
      <c r="E14" s="21">
        <f t="shared" si="0"/>
        <v>0.27945859872611467</v>
      </c>
      <c r="G14" s="17">
        <v>160</v>
      </c>
      <c r="H14" s="17"/>
      <c r="I14" s="18">
        <f t="shared" si="5"/>
        <v>0.12738853503184713</v>
      </c>
      <c r="K14" s="14">
        <v>745</v>
      </c>
      <c r="L14" s="14"/>
      <c r="M14" s="15">
        <f t="shared" si="4"/>
        <v>0.59315286624203822</v>
      </c>
      <c r="P14" s="24">
        <f t="shared" si="3"/>
        <v>1256</v>
      </c>
      <c r="Q14" s="10" t="s">
        <v>19</v>
      </c>
      <c r="R14" s="21">
        <v>0.27945859872611467</v>
      </c>
      <c r="S14" s="18">
        <v>0.12738853503184713</v>
      </c>
      <c r="T14" s="15">
        <v>0.59315286624203822</v>
      </c>
    </row>
    <row r="15" spans="1:20" x14ac:dyDescent="0.25">
      <c r="A15" s="10" t="s">
        <v>20</v>
      </c>
      <c r="C15" s="20">
        <v>344</v>
      </c>
      <c r="D15" s="20"/>
      <c r="E15" s="21">
        <f t="shared" si="0"/>
        <v>0.16979269496544916</v>
      </c>
      <c r="G15" s="17">
        <v>280</v>
      </c>
      <c r="H15" s="17"/>
      <c r="I15" s="18">
        <f t="shared" si="5"/>
        <v>0.13820335636722605</v>
      </c>
      <c r="K15" s="14">
        <v>1402</v>
      </c>
      <c r="L15" s="14"/>
      <c r="M15" s="15">
        <f t="shared" si="4"/>
        <v>0.69200394866732473</v>
      </c>
      <c r="P15" s="24">
        <f t="shared" si="3"/>
        <v>2026</v>
      </c>
      <c r="Q15" s="10" t="s">
        <v>20</v>
      </c>
      <c r="R15" s="21">
        <v>0.16979269496544916</v>
      </c>
      <c r="S15" s="18">
        <v>0.13820335636722605</v>
      </c>
      <c r="T15" s="15">
        <v>0.69200394866732473</v>
      </c>
    </row>
    <row r="16" spans="1:20" x14ac:dyDescent="0.25">
      <c r="A16" s="10" t="s">
        <v>21</v>
      </c>
      <c r="C16" s="22">
        <v>537</v>
      </c>
      <c r="D16" s="22"/>
      <c r="E16" s="21">
        <f t="shared" ref="E16:E20" si="6">C16/P16</f>
        <v>0.23941150245207313</v>
      </c>
      <c r="G16" s="19">
        <v>280</v>
      </c>
      <c r="H16" s="19"/>
      <c r="I16" s="18">
        <f t="shared" si="5"/>
        <v>0.12483281319661169</v>
      </c>
      <c r="J16" s="1"/>
      <c r="K16" s="16">
        <v>1426</v>
      </c>
      <c r="L16" s="16"/>
      <c r="M16" s="15">
        <f t="shared" si="4"/>
        <v>0.63575568435131524</v>
      </c>
      <c r="N16" s="1"/>
      <c r="P16" s="24">
        <f t="shared" si="3"/>
        <v>2243</v>
      </c>
      <c r="Q16" s="10" t="s">
        <v>21</v>
      </c>
      <c r="R16" s="21">
        <v>0.23941150245207313</v>
      </c>
      <c r="S16" s="18">
        <v>0.12483281319661169</v>
      </c>
      <c r="T16" s="15">
        <v>0.63575568435131524</v>
      </c>
    </row>
    <row r="17" spans="1:20" x14ac:dyDescent="0.25">
      <c r="A17" s="10" t="s">
        <v>22</v>
      </c>
      <c r="C17" s="20">
        <v>169</v>
      </c>
      <c r="D17" s="20"/>
      <c r="E17" s="21">
        <f t="shared" si="6"/>
        <v>0.17770767613038907</v>
      </c>
      <c r="G17" s="17">
        <v>95</v>
      </c>
      <c r="H17" s="17"/>
      <c r="I17" s="18">
        <f t="shared" si="5"/>
        <v>9.9894847528916933E-2</v>
      </c>
      <c r="K17" s="14">
        <v>687</v>
      </c>
      <c r="L17" s="14"/>
      <c r="M17" s="15">
        <f t="shared" si="4"/>
        <v>0.72239747634069396</v>
      </c>
      <c r="P17" s="24">
        <f t="shared" si="3"/>
        <v>951</v>
      </c>
      <c r="Q17" s="10" t="s">
        <v>22</v>
      </c>
      <c r="R17" s="21">
        <v>0.17770767613038907</v>
      </c>
      <c r="S17" s="18">
        <v>9.9894847528916933E-2</v>
      </c>
      <c r="T17" s="15">
        <v>0.72239747634069396</v>
      </c>
    </row>
    <row r="18" spans="1:20" x14ac:dyDescent="0.25">
      <c r="A18" s="10" t="s">
        <v>30</v>
      </c>
      <c r="C18" s="20">
        <v>251</v>
      </c>
      <c r="D18" s="20"/>
      <c r="E18" s="21">
        <f t="shared" si="6"/>
        <v>0.13693398799781778</v>
      </c>
      <c r="G18" s="17">
        <v>285</v>
      </c>
      <c r="H18" s="17"/>
      <c r="I18" s="18">
        <f t="shared" si="5"/>
        <v>0.15548281505728315</v>
      </c>
      <c r="K18" s="14">
        <v>1297</v>
      </c>
      <c r="L18" s="14"/>
      <c r="M18" s="15">
        <f t="shared" si="4"/>
        <v>0.70758319694489902</v>
      </c>
      <c r="P18" s="24">
        <f t="shared" si="3"/>
        <v>1833</v>
      </c>
      <c r="Q18" s="10" t="s">
        <v>30</v>
      </c>
      <c r="R18" s="21">
        <v>0.13693398799781778</v>
      </c>
      <c r="S18" s="18">
        <v>0.15548281505728315</v>
      </c>
      <c r="T18" s="15">
        <v>0.70758319694489902</v>
      </c>
    </row>
    <row r="19" spans="1:20" x14ac:dyDescent="0.25">
      <c r="A19" s="10" t="s">
        <v>31</v>
      </c>
      <c r="C19" s="22">
        <v>135</v>
      </c>
      <c r="D19" s="22"/>
      <c r="E19" s="21">
        <f t="shared" si="6"/>
        <v>0.1347305389221557</v>
      </c>
      <c r="G19" s="19">
        <v>138</v>
      </c>
      <c r="H19" s="19"/>
      <c r="I19" s="18">
        <f t="shared" si="5"/>
        <v>0.1377245508982036</v>
      </c>
      <c r="K19" s="16">
        <v>729</v>
      </c>
      <c r="L19" s="16"/>
      <c r="M19" s="15">
        <f t="shared" si="4"/>
        <v>0.72754491017964074</v>
      </c>
      <c r="P19" s="24">
        <f t="shared" si="3"/>
        <v>1002</v>
      </c>
      <c r="Q19" s="10" t="s">
        <v>31</v>
      </c>
      <c r="R19" s="21">
        <v>0.1347305389221557</v>
      </c>
      <c r="S19" s="18">
        <v>0.1377245508982036</v>
      </c>
      <c r="T19" s="15">
        <v>0.72754491017964074</v>
      </c>
    </row>
    <row r="20" spans="1:20" x14ac:dyDescent="0.25">
      <c r="A20" s="10" t="s">
        <v>32</v>
      </c>
      <c r="C20" s="22">
        <v>2</v>
      </c>
      <c r="D20" s="22"/>
      <c r="E20" s="21">
        <f t="shared" si="6"/>
        <v>4.5977011494252873E-3</v>
      </c>
      <c r="G20" s="19">
        <v>0</v>
      </c>
      <c r="H20" s="19"/>
      <c r="I20" s="18">
        <f t="shared" si="5"/>
        <v>0</v>
      </c>
      <c r="K20" s="16">
        <v>433</v>
      </c>
      <c r="L20" s="16"/>
      <c r="M20" s="15">
        <f t="shared" si="4"/>
        <v>0.99540229885057474</v>
      </c>
      <c r="P20" s="24">
        <f t="shared" si="3"/>
        <v>435</v>
      </c>
      <c r="Q20" s="10" t="s">
        <v>32</v>
      </c>
      <c r="R20" s="21">
        <v>4.5977011494252873E-3</v>
      </c>
      <c r="S20" s="18">
        <v>0</v>
      </c>
      <c r="T20" s="15">
        <v>0.99540229885057474</v>
      </c>
    </row>
    <row r="21" spans="1:20" x14ac:dyDescent="0.25">
      <c r="A21" s="10" t="s">
        <v>23</v>
      </c>
      <c r="C21" s="22">
        <f>SUM(C3:C20)</f>
        <v>5377</v>
      </c>
      <c r="D21" s="22"/>
      <c r="E21" s="22"/>
      <c r="G21" s="19">
        <f>(SUM(G3:G20))</f>
        <v>3598</v>
      </c>
      <c r="H21" s="19"/>
      <c r="I21" s="19"/>
      <c r="K21" s="34">
        <f>SUM(K3:K20)</f>
        <v>20885</v>
      </c>
      <c r="L21" s="16"/>
      <c r="M21" s="16"/>
      <c r="P21" s="24">
        <f>SUM(P3:P20)</f>
        <v>29860</v>
      </c>
      <c r="Q21" s="10" t="s">
        <v>23</v>
      </c>
      <c r="R21" s="21">
        <f>(C21/P21)</f>
        <v>0.18007367716008038</v>
      </c>
      <c r="S21" s="18">
        <f>(G21/P21)</f>
        <v>0.12049564634963161</v>
      </c>
      <c r="T21" s="15">
        <f>(K21/P21)</f>
        <v>0.69943067649028801</v>
      </c>
    </row>
    <row r="25" spans="1:20" x14ac:dyDescent="0.25">
      <c r="A25" t="s">
        <v>27</v>
      </c>
    </row>
    <row r="26" spans="1:20" x14ac:dyDescent="0.25">
      <c r="A26" t="s">
        <v>0</v>
      </c>
      <c r="C26" t="s">
        <v>1</v>
      </c>
      <c r="E26" t="s">
        <v>2</v>
      </c>
      <c r="G26" t="s">
        <v>3</v>
      </c>
      <c r="I26" t="s">
        <v>4</v>
      </c>
      <c r="K26" t="s">
        <v>5</v>
      </c>
      <c r="M26" t="s">
        <v>6</v>
      </c>
      <c r="P26" t="s">
        <v>9</v>
      </c>
      <c r="R26" t="s">
        <v>2</v>
      </c>
      <c r="S26" t="s">
        <v>4</v>
      </c>
      <c r="T26" t="s">
        <v>6</v>
      </c>
    </row>
    <row r="27" spans="1:20" x14ac:dyDescent="0.25">
      <c r="A27" t="s">
        <v>28</v>
      </c>
      <c r="C27">
        <v>0</v>
      </c>
      <c r="E27" s="8">
        <f>C27/(C27+G27+K27)</f>
        <v>0</v>
      </c>
      <c r="G27">
        <v>4</v>
      </c>
      <c r="I27" s="8">
        <f>G27/(G27+K27+C27)</f>
        <v>0.16666666666666666</v>
      </c>
      <c r="K27">
        <v>20</v>
      </c>
      <c r="M27" s="8">
        <f>K27/(K27+G27+C27)</f>
        <v>0.83333333333333337</v>
      </c>
      <c r="P27">
        <f>(C27+G27+K27)</f>
        <v>24</v>
      </c>
      <c r="Q27" t="s">
        <v>28</v>
      </c>
      <c r="R27" s="35">
        <v>0</v>
      </c>
      <c r="S27" s="2">
        <v>0.16666666666666666</v>
      </c>
      <c r="T27" s="2">
        <v>0.83333333333333337</v>
      </c>
    </row>
    <row r="28" spans="1:20" x14ac:dyDescent="0.25">
      <c r="A28" t="s">
        <v>10</v>
      </c>
      <c r="C28">
        <v>38</v>
      </c>
      <c r="E28" s="8">
        <f t="shared" ref="E28:E43" si="7">C28/(C28+G28+K28)</f>
        <v>0.10584958217270195</v>
      </c>
      <c r="G28">
        <v>25</v>
      </c>
      <c r="I28" s="8">
        <f t="shared" ref="I28:I43" si="8">G28/(G28+K28+C28)</f>
        <v>6.9637883008356549E-2</v>
      </c>
      <c r="K28">
        <v>296</v>
      </c>
      <c r="M28" s="8">
        <f t="shared" ref="M28:M43" si="9">K28/(K28+G28+C28)</f>
        <v>0.82451253481894149</v>
      </c>
      <c r="P28">
        <f t="shared" ref="P28:P43" si="10">(C28+G28+K28)</f>
        <v>359</v>
      </c>
      <c r="Q28" t="s">
        <v>10</v>
      </c>
      <c r="R28" s="35">
        <v>0.10584958217270195</v>
      </c>
      <c r="S28" s="2">
        <v>6.9637883008356549E-2</v>
      </c>
      <c r="T28" s="2">
        <v>0.82451253481894149</v>
      </c>
    </row>
    <row r="29" spans="1:20" x14ac:dyDescent="0.25">
      <c r="A29" t="s">
        <v>11</v>
      </c>
      <c r="C29">
        <v>6</v>
      </c>
      <c r="E29" s="8">
        <f t="shared" si="7"/>
        <v>3.4682080924855488E-2</v>
      </c>
      <c r="G29">
        <v>16</v>
      </c>
      <c r="I29" s="8">
        <f t="shared" si="8"/>
        <v>9.2485549132947972E-2</v>
      </c>
      <c r="K29">
        <v>151</v>
      </c>
      <c r="M29" s="8">
        <f t="shared" si="9"/>
        <v>0.87283236994219648</v>
      </c>
      <c r="P29">
        <f t="shared" si="10"/>
        <v>173</v>
      </c>
      <c r="Q29" t="s">
        <v>11</v>
      </c>
      <c r="R29" s="35">
        <v>3.4682080924855488E-2</v>
      </c>
      <c r="S29" s="2">
        <v>9.2485549132947972E-2</v>
      </c>
      <c r="T29" s="2">
        <v>0.87283236994219648</v>
      </c>
    </row>
    <row r="30" spans="1:20" x14ac:dyDescent="0.25">
      <c r="A30" t="s">
        <v>12</v>
      </c>
      <c r="C30">
        <v>58</v>
      </c>
      <c r="E30" s="8">
        <f t="shared" si="7"/>
        <v>9.3851132686084138E-2</v>
      </c>
      <c r="G30">
        <v>30</v>
      </c>
      <c r="I30" s="8">
        <f t="shared" si="8"/>
        <v>4.8543689320388349E-2</v>
      </c>
      <c r="K30">
        <v>530</v>
      </c>
      <c r="M30" s="8">
        <f t="shared" si="9"/>
        <v>0.85760517799352753</v>
      </c>
      <c r="P30">
        <f t="shared" si="10"/>
        <v>618</v>
      </c>
      <c r="Q30" t="s">
        <v>12</v>
      </c>
      <c r="R30" s="35">
        <v>9.3851132686084138E-2</v>
      </c>
      <c r="S30" s="2">
        <v>4.8543689320388349E-2</v>
      </c>
      <c r="T30" s="2">
        <v>0.85760517799352753</v>
      </c>
    </row>
    <row r="31" spans="1:20" x14ac:dyDescent="0.25">
      <c r="A31" t="s">
        <v>13</v>
      </c>
      <c r="C31">
        <v>45</v>
      </c>
      <c r="E31" s="8">
        <f t="shared" si="7"/>
        <v>6.4011379800853488E-2</v>
      </c>
      <c r="G31">
        <v>51</v>
      </c>
      <c r="I31" s="8">
        <f t="shared" si="8"/>
        <v>7.254623044096728E-2</v>
      </c>
      <c r="K31">
        <v>607</v>
      </c>
      <c r="M31" s="8">
        <f t="shared" si="9"/>
        <v>0.86344238975817922</v>
      </c>
      <c r="P31">
        <f t="shared" si="10"/>
        <v>703</v>
      </c>
      <c r="Q31" t="s">
        <v>13</v>
      </c>
      <c r="R31" s="35">
        <v>6.4011379800853488E-2</v>
      </c>
      <c r="S31" s="2">
        <v>7.254623044096728E-2</v>
      </c>
      <c r="T31" s="2">
        <v>0.86344238975817922</v>
      </c>
    </row>
    <row r="32" spans="1:20" x14ac:dyDescent="0.25">
      <c r="A32" t="s">
        <v>14</v>
      </c>
      <c r="C32">
        <v>7</v>
      </c>
      <c r="E32" s="8">
        <f t="shared" si="7"/>
        <v>0.1206896551724138</v>
      </c>
      <c r="G32">
        <v>7</v>
      </c>
      <c r="I32" s="8">
        <f t="shared" si="8"/>
        <v>0.1206896551724138</v>
      </c>
      <c r="K32">
        <v>44</v>
      </c>
      <c r="M32" s="8">
        <f t="shared" si="9"/>
        <v>0.75862068965517238</v>
      </c>
      <c r="P32">
        <f t="shared" si="10"/>
        <v>58</v>
      </c>
      <c r="Q32" t="s">
        <v>14</v>
      </c>
      <c r="R32" s="35">
        <v>0.1206896551724138</v>
      </c>
      <c r="S32" s="2">
        <v>0.1206896551724138</v>
      </c>
      <c r="T32" s="2">
        <v>0.75862068965517238</v>
      </c>
    </row>
    <row r="33" spans="1:20" x14ac:dyDescent="0.25">
      <c r="A33" t="s">
        <v>15</v>
      </c>
      <c r="C33">
        <v>6</v>
      </c>
      <c r="E33" s="8">
        <f t="shared" si="7"/>
        <v>5.5045871559633031E-2</v>
      </c>
      <c r="G33">
        <v>8</v>
      </c>
      <c r="I33" s="8">
        <f t="shared" si="8"/>
        <v>7.3394495412844041E-2</v>
      </c>
      <c r="K33">
        <v>95</v>
      </c>
      <c r="M33" s="8">
        <f t="shared" si="9"/>
        <v>0.87155963302752293</v>
      </c>
      <c r="P33">
        <f t="shared" si="10"/>
        <v>109</v>
      </c>
      <c r="Q33" t="s">
        <v>15</v>
      </c>
      <c r="R33" s="35">
        <v>5.5045871559633031E-2</v>
      </c>
      <c r="S33" s="2">
        <v>7.3394495412844041E-2</v>
      </c>
      <c r="T33" s="2">
        <v>0.87155963302752293</v>
      </c>
    </row>
    <row r="34" spans="1:20" x14ac:dyDescent="0.25">
      <c r="A34" t="s">
        <v>16</v>
      </c>
      <c r="C34">
        <v>70</v>
      </c>
      <c r="E34" s="8">
        <f t="shared" si="7"/>
        <v>0.15873015873015872</v>
      </c>
      <c r="G34">
        <v>57</v>
      </c>
      <c r="I34" s="8">
        <f t="shared" si="8"/>
        <v>0.12925170068027211</v>
      </c>
      <c r="K34">
        <v>314</v>
      </c>
      <c r="M34" s="8">
        <f t="shared" si="9"/>
        <v>0.71201814058956914</v>
      </c>
      <c r="P34">
        <f t="shared" si="10"/>
        <v>441</v>
      </c>
      <c r="Q34" t="s">
        <v>16</v>
      </c>
      <c r="R34" s="35">
        <v>0.15873015873015872</v>
      </c>
      <c r="S34" s="2">
        <v>0.12925170068027211</v>
      </c>
      <c r="T34" s="2">
        <v>0.71201814058956914</v>
      </c>
    </row>
    <row r="35" spans="1:20" x14ac:dyDescent="0.25">
      <c r="A35" t="s">
        <v>29</v>
      </c>
      <c r="C35">
        <v>1</v>
      </c>
      <c r="E35" s="8">
        <f t="shared" si="7"/>
        <v>3.125E-2</v>
      </c>
      <c r="G35">
        <v>6</v>
      </c>
      <c r="I35" s="8">
        <f t="shared" si="8"/>
        <v>0.1875</v>
      </c>
      <c r="K35">
        <v>25</v>
      </c>
      <c r="M35" s="8">
        <f t="shared" si="9"/>
        <v>0.78125</v>
      </c>
      <c r="P35">
        <f t="shared" si="10"/>
        <v>32</v>
      </c>
      <c r="Q35" t="s">
        <v>29</v>
      </c>
      <c r="R35" s="35">
        <v>3.125E-2</v>
      </c>
      <c r="S35" s="2">
        <v>0.1875</v>
      </c>
      <c r="T35" s="2">
        <v>0.78125</v>
      </c>
    </row>
    <row r="36" spans="1:20" x14ac:dyDescent="0.25">
      <c r="A36" t="s">
        <v>17</v>
      </c>
      <c r="C36">
        <v>91</v>
      </c>
      <c r="E36" s="8">
        <f t="shared" si="7"/>
        <v>0.18273092369477911</v>
      </c>
      <c r="G36">
        <v>53</v>
      </c>
      <c r="I36" s="8">
        <f t="shared" si="8"/>
        <v>0.10642570281124498</v>
      </c>
      <c r="K36">
        <v>354</v>
      </c>
      <c r="M36" s="8">
        <f t="shared" si="9"/>
        <v>0.71084337349397586</v>
      </c>
      <c r="P36">
        <f t="shared" si="10"/>
        <v>498</v>
      </c>
      <c r="Q36" t="s">
        <v>17</v>
      </c>
      <c r="R36" s="35">
        <v>0.18273092369477911</v>
      </c>
      <c r="S36" s="2">
        <v>0.10642570281124498</v>
      </c>
      <c r="T36" s="2">
        <v>0.71084337349397586</v>
      </c>
    </row>
    <row r="37" spans="1:20" x14ac:dyDescent="0.25">
      <c r="A37" t="s">
        <v>18</v>
      </c>
      <c r="C37">
        <v>16</v>
      </c>
      <c r="E37" s="8">
        <f t="shared" si="7"/>
        <v>6.7510548523206745E-2</v>
      </c>
      <c r="G37">
        <v>19</v>
      </c>
      <c r="I37" s="8">
        <f t="shared" si="8"/>
        <v>8.0168776371308023E-2</v>
      </c>
      <c r="K37">
        <v>202</v>
      </c>
      <c r="M37" s="8">
        <f t="shared" si="9"/>
        <v>0.85232067510548526</v>
      </c>
      <c r="P37">
        <f t="shared" si="10"/>
        <v>237</v>
      </c>
      <c r="Q37" t="s">
        <v>18</v>
      </c>
      <c r="R37" s="35">
        <v>6.7510548523206745E-2</v>
      </c>
      <c r="S37" s="2">
        <v>8.0168776371308023E-2</v>
      </c>
      <c r="T37" s="2">
        <v>0.85232067510548526</v>
      </c>
    </row>
    <row r="38" spans="1:20" x14ac:dyDescent="0.25">
      <c r="A38" t="s">
        <v>19</v>
      </c>
      <c r="C38">
        <v>51</v>
      </c>
      <c r="E38" s="8">
        <f t="shared" si="7"/>
        <v>0.17586206896551723</v>
      </c>
      <c r="G38">
        <v>35</v>
      </c>
      <c r="I38" s="8">
        <f t="shared" si="8"/>
        <v>0.1206896551724138</v>
      </c>
      <c r="K38">
        <v>204</v>
      </c>
      <c r="M38" s="8">
        <f t="shared" si="9"/>
        <v>0.70344827586206893</v>
      </c>
      <c r="P38">
        <f t="shared" si="10"/>
        <v>290</v>
      </c>
      <c r="Q38" t="s">
        <v>19</v>
      </c>
      <c r="R38" s="35">
        <v>0.17586206896551723</v>
      </c>
      <c r="S38" s="2">
        <v>0.1206896551724138</v>
      </c>
      <c r="T38" s="2">
        <v>0.70344827586206893</v>
      </c>
    </row>
    <row r="39" spans="1:20" x14ac:dyDescent="0.25">
      <c r="A39" t="s">
        <v>20</v>
      </c>
      <c r="C39">
        <v>45</v>
      </c>
      <c r="E39" s="8">
        <f t="shared" si="7"/>
        <v>0.12032085561497326</v>
      </c>
      <c r="G39">
        <v>21</v>
      </c>
      <c r="I39" s="8">
        <f t="shared" si="8"/>
        <v>5.6149732620320858E-2</v>
      </c>
      <c r="K39">
        <v>308</v>
      </c>
      <c r="M39" s="8">
        <f t="shared" si="9"/>
        <v>0.82352941176470584</v>
      </c>
      <c r="P39">
        <f t="shared" si="10"/>
        <v>374</v>
      </c>
      <c r="Q39" t="s">
        <v>20</v>
      </c>
      <c r="R39" s="35">
        <v>0.12032085561497326</v>
      </c>
      <c r="S39" s="2">
        <v>5.6149732620320858E-2</v>
      </c>
      <c r="T39" s="2">
        <v>0.82352941176470584</v>
      </c>
    </row>
    <row r="40" spans="1:20" x14ac:dyDescent="0.25">
      <c r="A40" t="s">
        <v>21</v>
      </c>
      <c r="C40">
        <v>54</v>
      </c>
      <c r="E40" s="8">
        <f t="shared" si="7"/>
        <v>0.12949640287769784</v>
      </c>
      <c r="G40">
        <v>43</v>
      </c>
      <c r="I40" s="8">
        <f t="shared" si="8"/>
        <v>0.10311750599520383</v>
      </c>
      <c r="K40">
        <v>320</v>
      </c>
      <c r="M40" s="8">
        <f t="shared" si="9"/>
        <v>0.76738609112709832</v>
      </c>
      <c r="P40">
        <f t="shared" si="10"/>
        <v>417</v>
      </c>
      <c r="Q40" t="s">
        <v>21</v>
      </c>
      <c r="R40" s="35">
        <v>0.12949640287769784</v>
      </c>
      <c r="S40" s="2">
        <v>0.10311750599520383</v>
      </c>
      <c r="T40" s="2">
        <v>0.76738609112709832</v>
      </c>
    </row>
    <row r="41" spans="1:20" x14ac:dyDescent="0.25">
      <c r="A41" t="s">
        <v>22</v>
      </c>
      <c r="C41">
        <v>13</v>
      </c>
      <c r="E41" s="8">
        <f t="shared" si="7"/>
        <v>7.4285714285714288E-2</v>
      </c>
      <c r="G41">
        <v>14</v>
      </c>
      <c r="I41" s="8">
        <f t="shared" si="8"/>
        <v>0.08</v>
      </c>
      <c r="K41">
        <v>148</v>
      </c>
      <c r="M41" s="8">
        <f t="shared" si="9"/>
        <v>0.84571428571428575</v>
      </c>
      <c r="P41">
        <f t="shared" si="10"/>
        <v>175</v>
      </c>
      <c r="Q41" t="s">
        <v>22</v>
      </c>
      <c r="R41" s="36">
        <v>7.4285714285714288E-2</v>
      </c>
      <c r="S41" s="8">
        <v>0.08</v>
      </c>
      <c r="T41" s="8">
        <v>0.84571428571428575</v>
      </c>
    </row>
    <row r="42" spans="1:20" x14ac:dyDescent="0.25">
      <c r="A42" t="s">
        <v>30</v>
      </c>
      <c r="C42">
        <v>4</v>
      </c>
      <c r="E42" s="8">
        <f t="shared" si="7"/>
        <v>4.3478260869565216E-2</v>
      </c>
      <c r="G42">
        <v>11</v>
      </c>
      <c r="I42" s="8">
        <f t="shared" si="8"/>
        <v>0.11956521739130435</v>
      </c>
      <c r="K42">
        <v>77</v>
      </c>
      <c r="M42" s="8">
        <f t="shared" si="9"/>
        <v>0.83695652173913049</v>
      </c>
      <c r="P42">
        <f t="shared" si="10"/>
        <v>92</v>
      </c>
      <c r="Q42" t="s">
        <v>30</v>
      </c>
      <c r="R42" s="8">
        <v>4.3478260869565216E-2</v>
      </c>
      <c r="S42" s="8">
        <v>0.11956521739130435</v>
      </c>
      <c r="T42" s="8">
        <v>0.83695652173913049</v>
      </c>
    </row>
    <row r="43" spans="1:20" x14ac:dyDescent="0.25">
      <c r="A43" t="s">
        <v>31</v>
      </c>
      <c r="C43">
        <v>17</v>
      </c>
      <c r="E43" s="8">
        <f t="shared" si="7"/>
        <v>6.0714285714285714E-2</v>
      </c>
      <c r="G43">
        <v>25</v>
      </c>
      <c r="I43" s="8">
        <f t="shared" si="8"/>
        <v>8.9285714285714288E-2</v>
      </c>
      <c r="K43">
        <v>238</v>
      </c>
      <c r="M43" s="8">
        <f t="shared" si="9"/>
        <v>0.85</v>
      </c>
      <c r="P43">
        <f t="shared" si="10"/>
        <v>280</v>
      </c>
      <c r="Q43" t="s">
        <v>31</v>
      </c>
      <c r="R43" s="8">
        <v>6.0714285714285714E-2</v>
      </c>
      <c r="S43" s="8">
        <v>8.9285714285714288E-2</v>
      </c>
      <c r="T43" s="8">
        <v>0.85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46"/>
  <sheetViews>
    <sheetView zoomScale="60" zoomScaleNormal="60" workbookViewId="0">
      <selection activeCell="T3" sqref="T3:T22"/>
    </sheetView>
  </sheetViews>
  <sheetFormatPr baseColWidth="10" defaultRowHeight="15" x14ac:dyDescent="0.25"/>
  <cols>
    <col min="2" max="2" width="33.28515625" customWidth="1"/>
    <col min="18" max="18" width="20.42578125" customWidth="1"/>
  </cols>
  <sheetData>
    <row r="1" spans="1:21" x14ac:dyDescent="0.25">
      <c r="B1" s="9" t="s">
        <v>24</v>
      </c>
    </row>
    <row r="2" spans="1:21" x14ac:dyDescent="0.25">
      <c r="B2" s="10" t="s">
        <v>0</v>
      </c>
      <c r="D2" s="20" t="s">
        <v>1</v>
      </c>
      <c r="E2" s="20"/>
      <c r="F2" s="20" t="s">
        <v>2</v>
      </c>
      <c r="H2" s="17" t="s">
        <v>3</v>
      </c>
      <c r="I2" s="17"/>
      <c r="J2" s="17" t="s">
        <v>4</v>
      </c>
      <c r="L2" s="14" t="s">
        <v>5</v>
      </c>
      <c r="M2" s="14"/>
      <c r="N2" s="14" t="s">
        <v>6</v>
      </c>
      <c r="Q2" s="23" t="s">
        <v>9</v>
      </c>
      <c r="S2" t="s">
        <v>2</v>
      </c>
      <c r="T2" t="s">
        <v>4</v>
      </c>
      <c r="U2" t="s">
        <v>6</v>
      </c>
    </row>
    <row r="3" spans="1:21" x14ac:dyDescent="0.25">
      <c r="A3" t="s">
        <v>36</v>
      </c>
      <c r="B3" s="10" t="s">
        <v>28</v>
      </c>
      <c r="D3">
        <v>4</v>
      </c>
      <c r="E3" s="20"/>
      <c r="F3" s="21">
        <f>D3/Q3</f>
        <v>6.4516129032258063E-2</v>
      </c>
      <c r="H3">
        <v>4</v>
      </c>
      <c r="I3" s="17"/>
      <c r="J3" s="18">
        <f t="shared" ref="J3:J21" si="0">H3/Q3</f>
        <v>6.4516129032258063E-2</v>
      </c>
      <c r="L3">
        <v>54</v>
      </c>
      <c r="M3" s="14"/>
      <c r="N3" s="15">
        <f t="shared" ref="N3:N21" si="1">L3/Q3</f>
        <v>0.87096774193548387</v>
      </c>
      <c r="Q3" s="24">
        <f>SUM(D3,H3,L3)</f>
        <v>62</v>
      </c>
      <c r="R3" s="10" t="s">
        <v>28</v>
      </c>
      <c r="S3" s="21">
        <f>F3</f>
        <v>6.4516129032258063E-2</v>
      </c>
      <c r="T3" s="18">
        <f>J3</f>
        <v>6.4516129032258063E-2</v>
      </c>
      <c r="U3" s="15">
        <f>N3</f>
        <v>0.87096774193548387</v>
      </c>
    </row>
    <row r="4" spans="1:21" x14ac:dyDescent="0.25">
      <c r="A4" t="s">
        <v>37</v>
      </c>
      <c r="B4" s="10" t="s">
        <v>10</v>
      </c>
      <c r="D4">
        <v>473</v>
      </c>
      <c r="E4" s="20"/>
      <c r="F4" s="21">
        <f t="shared" ref="F4:F21" si="2">D4/Q4</f>
        <v>0.16917024320457796</v>
      </c>
      <c r="H4">
        <v>336</v>
      </c>
      <c r="I4" s="17"/>
      <c r="J4" s="18">
        <f t="shared" si="0"/>
        <v>0.12017167381974249</v>
      </c>
      <c r="L4">
        <v>1987</v>
      </c>
      <c r="M4" s="14"/>
      <c r="N4" s="15">
        <f t="shared" si="1"/>
        <v>0.71065808297567956</v>
      </c>
      <c r="Q4" s="24">
        <f t="shared" ref="Q4:Q21" si="3">SUM(D4,H4,L4)</f>
        <v>2796</v>
      </c>
      <c r="R4" s="10" t="s">
        <v>10</v>
      </c>
      <c r="S4" s="21">
        <f t="shared" ref="S4:S21" si="4">F4</f>
        <v>0.16917024320457796</v>
      </c>
      <c r="T4" s="18">
        <f t="shared" ref="T4:T21" si="5">J4</f>
        <v>0.12017167381974249</v>
      </c>
      <c r="U4" s="15">
        <f t="shared" ref="U4:U21" si="6">N4</f>
        <v>0.71065808297567956</v>
      </c>
    </row>
    <row r="5" spans="1:21" x14ac:dyDescent="0.25">
      <c r="A5" t="s">
        <v>38</v>
      </c>
      <c r="B5" s="10" t="s">
        <v>11</v>
      </c>
      <c r="D5">
        <v>263</v>
      </c>
      <c r="E5" s="20"/>
      <c r="F5" s="21">
        <f t="shared" si="2"/>
        <v>0.16164720344191763</v>
      </c>
      <c r="H5">
        <v>170</v>
      </c>
      <c r="I5" s="17"/>
      <c r="J5" s="18">
        <f t="shared" si="0"/>
        <v>0.10448678549477566</v>
      </c>
      <c r="L5">
        <v>1194</v>
      </c>
      <c r="M5" s="14"/>
      <c r="N5" s="15">
        <f t="shared" si="1"/>
        <v>0.73386601106330673</v>
      </c>
      <c r="Q5" s="24">
        <f t="shared" si="3"/>
        <v>1627</v>
      </c>
      <c r="R5" s="10" t="s">
        <v>11</v>
      </c>
      <c r="S5" s="21">
        <f t="shared" si="4"/>
        <v>0.16164720344191763</v>
      </c>
      <c r="T5" s="18">
        <f t="shared" si="5"/>
        <v>0.10448678549477566</v>
      </c>
      <c r="U5" s="15">
        <f t="shared" si="6"/>
        <v>0.73386601106330673</v>
      </c>
    </row>
    <row r="6" spans="1:21" x14ac:dyDescent="0.25">
      <c r="A6" t="s">
        <v>39</v>
      </c>
      <c r="B6" s="10" t="s">
        <v>12</v>
      </c>
      <c r="D6">
        <v>679</v>
      </c>
      <c r="E6" s="20"/>
      <c r="F6" s="21">
        <f t="shared" si="2"/>
        <v>0.17849631966351209</v>
      </c>
      <c r="H6">
        <v>390</v>
      </c>
      <c r="I6" s="17"/>
      <c r="J6" s="18">
        <f t="shared" si="0"/>
        <v>0.10252365930599369</v>
      </c>
      <c r="L6">
        <v>2735</v>
      </c>
      <c r="M6" s="14"/>
      <c r="N6" s="15">
        <f t="shared" si="1"/>
        <v>0.71898002103049419</v>
      </c>
      <c r="Q6" s="24">
        <f t="shared" si="3"/>
        <v>3804</v>
      </c>
      <c r="R6" s="10" t="s">
        <v>12</v>
      </c>
      <c r="S6" s="21">
        <f t="shared" si="4"/>
        <v>0.17849631966351209</v>
      </c>
      <c r="T6" s="18">
        <f t="shared" si="5"/>
        <v>0.10252365930599369</v>
      </c>
      <c r="U6" s="15">
        <f t="shared" si="6"/>
        <v>0.71898002103049419</v>
      </c>
    </row>
    <row r="7" spans="1:21" x14ac:dyDescent="0.25">
      <c r="A7" t="s">
        <v>40</v>
      </c>
      <c r="B7" s="10" t="s">
        <v>13</v>
      </c>
      <c r="D7">
        <v>421</v>
      </c>
      <c r="E7" s="20"/>
      <c r="F7" s="21">
        <f t="shared" si="2"/>
        <v>0.11960227272727272</v>
      </c>
      <c r="H7">
        <v>381</v>
      </c>
      <c r="I7" s="17"/>
      <c r="J7" s="18">
        <f t="shared" si="0"/>
        <v>0.10823863636363637</v>
      </c>
      <c r="L7">
        <v>2718</v>
      </c>
      <c r="M7" s="14"/>
      <c r="N7" s="15">
        <f t="shared" si="1"/>
        <v>0.77215909090909096</v>
      </c>
      <c r="Q7" s="24">
        <f t="shared" si="3"/>
        <v>3520</v>
      </c>
      <c r="R7" s="10" t="s">
        <v>13</v>
      </c>
      <c r="S7" s="21">
        <f t="shared" si="4"/>
        <v>0.11960227272727272</v>
      </c>
      <c r="T7" s="18">
        <f t="shared" si="5"/>
        <v>0.10823863636363637</v>
      </c>
      <c r="U7" s="15">
        <f t="shared" si="6"/>
        <v>0.77215909090909096</v>
      </c>
    </row>
    <row r="8" spans="1:21" x14ac:dyDescent="0.25">
      <c r="A8" t="s">
        <v>41</v>
      </c>
      <c r="B8" s="10" t="s">
        <v>14</v>
      </c>
      <c r="D8">
        <v>92</v>
      </c>
      <c r="E8" s="20"/>
      <c r="F8" s="21">
        <f t="shared" si="2"/>
        <v>0.26900584795321636</v>
      </c>
      <c r="H8">
        <v>27</v>
      </c>
      <c r="I8" s="17"/>
      <c r="J8" s="18">
        <f t="shared" si="0"/>
        <v>7.8947368421052627E-2</v>
      </c>
      <c r="L8">
        <v>223</v>
      </c>
      <c r="M8" s="14"/>
      <c r="N8" s="15">
        <f t="shared" si="1"/>
        <v>0.65204678362573099</v>
      </c>
      <c r="Q8" s="24">
        <f t="shared" si="3"/>
        <v>342</v>
      </c>
      <c r="R8" s="10" t="s">
        <v>14</v>
      </c>
      <c r="S8" s="21">
        <f t="shared" si="4"/>
        <v>0.26900584795321636</v>
      </c>
      <c r="T8" s="18">
        <f t="shared" si="5"/>
        <v>7.8947368421052627E-2</v>
      </c>
      <c r="U8" s="15">
        <f t="shared" si="6"/>
        <v>0.65204678362573099</v>
      </c>
    </row>
    <row r="9" spans="1:21" x14ac:dyDescent="0.25">
      <c r="A9" t="s">
        <v>42</v>
      </c>
      <c r="B9" s="10" t="s">
        <v>15</v>
      </c>
      <c r="D9">
        <v>85</v>
      </c>
      <c r="E9" s="20"/>
      <c r="F9" s="21">
        <f t="shared" si="2"/>
        <v>0.10981912144702842</v>
      </c>
      <c r="H9">
        <v>87</v>
      </c>
      <c r="I9" s="17"/>
      <c r="J9" s="18">
        <f t="shared" si="0"/>
        <v>0.1124031007751938</v>
      </c>
      <c r="L9">
        <v>602</v>
      </c>
      <c r="M9" s="14"/>
      <c r="N9" s="15">
        <f t="shared" si="1"/>
        <v>0.77777777777777779</v>
      </c>
      <c r="Q9" s="24">
        <f t="shared" si="3"/>
        <v>774</v>
      </c>
      <c r="R9" s="10" t="s">
        <v>15</v>
      </c>
      <c r="S9" s="21">
        <f t="shared" si="4"/>
        <v>0.10981912144702842</v>
      </c>
      <c r="T9" s="18">
        <f t="shared" si="5"/>
        <v>0.1124031007751938</v>
      </c>
      <c r="U9" s="15">
        <f t="shared" si="6"/>
        <v>0.77777777777777779</v>
      </c>
    </row>
    <row r="10" spans="1:21" x14ac:dyDescent="0.25">
      <c r="A10" t="s">
        <v>43</v>
      </c>
      <c r="B10" s="10" t="s">
        <v>16</v>
      </c>
      <c r="D10">
        <v>530</v>
      </c>
      <c r="E10" s="20"/>
      <c r="F10" s="21">
        <f t="shared" si="2"/>
        <v>0.26315789473684209</v>
      </c>
      <c r="H10">
        <v>272</v>
      </c>
      <c r="I10" s="17"/>
      <c r="J10" s="18">
        <f t="shared" si="0"/>
        <v>0.13505461767626614</v>
      </c>
      <c r="L10">
        <v>1212</v>
      </c>
      <c r="M10" s="14"/>
      <c r="N10" s="15">
        <f t="shared" si="1"/>
        <v>0.60178748758689171</v>
      </c>
      <c r="Q10" s="24">
        <f t="shared" si="3"/>
        <v>2014</v>
      </c>
      <c r="R10" s="10" t="s">
        <v>16</v>
      </c>
      <c r="S10" s="21">
        <f t="shared" si="4"/>
        <v>0.26315789473684209</v>
      </c>
      <c r="T10" s="18">
        <f t="shared" si="5"/>
        <v>0.13505461767626614</v>
      </c>
      <c r="U10" s="15">
        <f t="shared" si="6"/>
        <v>0.60178748758689171</v>
      </c>
    </row>
    <row r="11" spans="1:21" x14ac:dyDescent="0.25">
      <c r="A11" t="s">
        <v>44</v>
      </c>
      <c r="B11" s="10" t="s">
        <v>29</v>
      </c>
      <c r="D11">
        <v>6</v>
      </c>
      <c r="E11" s="20"/>
      <c r="F11" s="21">
        <f t="shared" si="2"/>
        <v>0.10344827586206896</v>
      </c>
      <c r="H11">
        <v>6</v>
      </c>
      <c r="I11" s="17"/>
      <c r="J11" s="18">
        <f t="shared" si="0"/>
        <v>0.10344827586206896</v>
      </c>
      <c r="L11">
        <v>46</v>
      </c>
      <c r="M11" s="14"/>
      <c r="N11" s="15">
        <f t="shared" si="1"/>
        <v>0.7931034482758621</v>
      </c>
      <c r="Q11" s="24">
        <f t="shared" si="3"/>
        <v>58</v>
      </c>
      <c r="R11" s="10" t="s">
        <v>29</v>
      </c>
      <c r="S11" s="21">
        <f t="shared" si="4"/>
        <v>0.10344827586206896</v>
      </c>
      <c r="T11" s="18">
        <f t="shared" si="5"/>
        <v>0.10344827586206896</v>
      </c>
      <c r="U11" s="15">
        <f t="shared" si="6"/>
        <v>0.7931034482758621</v>
      </c>
    </row>
    <row r="12" spans="1:21" x14ac:dyDescent="0.25">
      <c r="A12" t="s">
        <v>45</v>
      </c>
      <c r="B12" s="10" t="s">
        <v>17</v>
      </c>
      <c r="D12">
        <v>382</v>
      </c>
      <c r="E12" s="20"/>
      <c r="F12" s="21">
        <f t="shared" si="2"/>
        <v>0.18534691897137312</v>
      </c>
      <c r="H12">
        <v>410</v>
      </c>
      <c r="I12" s="17"/>
      <c r="J12" s="18">
        <f t="shared" si="0"/>
        <v>0.19893255701115964</v>
      </c>
      <c r="L12">
        <v>1269</v>
      </c>
      <c r="M12" s="14"/>
      <c r="N12" s="15">
        <f t="shared" si="1"/>
        <v>0.61572052401746724</v>
      </c>
      <c r="Q12" s="24">
        <f t="shared" si="3"/>
        <v>2061</v>
      </c>
      <c r="R12" s="10" t="s">
        <v>17</v>
      </c>
      <c r="S12" s="21">
        <f t="shared" si="4"/>
        <v>0.18534691897137312</v>
      </c>
      <c r="T12" s="18">
        <f t="shared" si="5"/>
        <v>0.19893255701115964</v>
      </c>
      <c r="U12" s="15">
        <f t="shared" si="6"/>
        <v>0.61572052401746724</v>
      </c>
    </row>
    <row r="13" spans="1:21" x14ac:dyDescent="0.25">
      <c r="A13" t="s">
        <v>46</v>
      </c>
      <c r="B13" s="10" t="s">
        <v>18</v>
      </c>
      <c r="D13">
        <v>157</v>
      </c>
      <c r="E13" s="20"/>
      <c r="F13" s="21">
        <f t="shared" si="2"/>
        <v>0.11672862453531599</v>
      </c>
      <c r="H13">
        <v>155</v>
      </c>
      <c r="I13" s="17"/>
      <c r="J13" s="18">
        <f t="shared" si="0"/>
        <v>0.11524163568773234</v>
      </c>
      <c r="L13">
        <v>1033</v>
      </c>
      <c r="M13" s="14"/>
      <c r="N13" s="15">
        <f t="shared" si="1"/>
        <v>0.76802973977695166</v>
      </c>
      <c r="Q13" s="24">
        <f t="shared" si="3"/>
        <v>1345</v>
      </c>
      <c r="R13" s="10" t="s">
        <v>18</v>
      </c>
      <c r="S13" s="21">
        <f t="shared" si="4"/>
        <v>0.11672862453531599</v>
      </c>
      <c r="T13" s="18">
        <f t="shared" si="5"/>
        <v>0.11524163568773234</v>
      </c>
      <c r="U13" s="15">
        <f t="shared" si="6"/>
        <v>0.76802973977695166</v>
      </c>
    </row>
    <row r="14" spans="1:21" x14ac:dyDescent="0.25">
      <c r="A14" t="s">
        <v>47</v>
      </c>
      <c r="B14" s="10" t="s">
        <v>35</v>
      </c>
      <c r="D14">
        <v>2</v>
      </c>
      <c r="E14" s="20"/>
      <c r="F14" s="21">
        <f>D14/Q14</f>
        <v>4.5454545454545456E-2</v>
      </c>
      <c r="H14">
        <v>2</v>
      </c>
      <c r="I14" s="17"/>
      <c r="J14" s="18">
        <f>H14/Q14</f>
        <v>4.5454545454545456E-2</v>
      </c>
      <c r="L14">
        <v>40</v>
      </c>
      <c r="M14" s="14"/>
      <c r="N14" s="15">
        <f t="shared" si="1"/>
        <v>0.90909090909090906</v>
      </c>
      <c r="Q14" s="24">
        <f t="shared" si="3"/>
        <v>44</v>
      </c>
      <c r="R14" s="10" t="s">
        <v>35</v>
      </c>
      <c r="S14" s="21">
        <f t="shared" si="4"/>
        <v>4.5454545454545456E-2</v>
      </c>
      <c r="T14" s="18">
        <f t="shared" si="5"/>
        <v>4.5454545454545456E-2</v>
      </c>
      <c r="U14" s="15">
        <f t="shared" si="6"/>
        <v>0.90909090909090906</v>
      </c>
    </row>
    <row r="15" spans="1:21" x14ac:dyDescent="0.25">
      <c r="A15" t="s">
        <v>48</v>
      </c>
      <c r="B15" s="10" t="s">
        <v>19</v>
      </c>
      <c r="D15">
        <v>304</v>
      </c>
      <c r="E15" s="20"/>
      <c r="F15" s="21">
        <f t="shared" si="2"/>
        <v>0.2638888888888889</v>
      </c>
      <c r="H15">
        <v>144</v>
      </c>
      <c r="I15" s="17"/>
      <c r="J15" s="18">
        <f t="shared" si="0"/>
        <v>0.125</v>
      </c>
      <c r="L15">
        <v>704</v>
      </c>
      <c r="M15" s="14"/>
      <c r="N15" s="15">
        <f t="shared" si="1"/>
        <v>0.61111111111111116</v>
      </c>
      <c r="Q15" s="24">
        <f t="shared" si="3"/>
        <v>1152</v>
      </c>
      <c r="R15" s="10" t="s">
        <v>19</v>
      </c>
      <c r="S15" s="21">
        <f t="shared" si="4"/>
        <v>0.2638888888888889</v>
      </c>
      <c r="T15" s="18">
        <f t="shared" si="5"/>
        <v>0.125</v>
      </c>
      <c r="U15" s="15">
        <f t="shared" si="6"/>
        <v>0.61111111111111116</v>
      </c>
    </row>
    <row r="16" spans="1:21" x14ac:dyDescent="0.25">
      <c r="A16" t="s">
        <v>49</v>
      </c>
      <c r="B16" s="10" t="s">
        <v>20</v>
      </c>
      <c r="D16">
        <v>298</v>
      </c>
      <c r="E16" s="20"/>
      <c r="F16" s="21">
        <f t="shared" si="2"/>
        <v>0.15684210526315789</v>
      </c>
      <c r="H16">
        <v>259</v>
      </c>
      <c r="I16" s="17"/>
      <c r="J16" s="18">
        <f t="shared" si="0"/>
        <v>0.13631578947368422</v>
      </c>
      <c r="L16">
        <v>1343</v>
      </c>
      <c r="M16" s="14"/>
      <c r="N16" s="15">
        <f t="shared" si="1"/>
        <v>0.70684210526315794</v>
      </c>
      <c r="Q16" s="24">
        <f t="shared" si="3"/>
        <v>1900</v>
      </c>
      <c r="R16" s="10" t="s">
        <v>20</v>
      </c>
      <c r="S16" s="21">
        <f t="shared" si="4"/>
        <v>0.15684210526315789</v>
      </c>
      <c r="T16" s="18">
        <f t="shared" si="5"/>
        <v>0.13631578947368422</v>
      </c>
      <c r="U16" s="15">
        <f t="shared" si="6"/>
        <v>0.70684210526315794</v>
      </c>
    </row>
    <row r="17" spans="1:21" x14ac:dyDescent="0.25">
      <c r="A17" t="s">
        <v>50</v>
      </c>
      <c r="B17" s="10" t="s">
        <v>21</v>
      </c>
      <c r="D17">
        <v>486</v>
      </c>
      <c r="E17" s="22"/>
      <c r="F17" s="21">
        <f t="shared" si="2"/>
        <v>0.23535108958837772</v>
      </c>
      <c r="H17">
        <v>224</v>
      </c>
      <c r="I17" s="19"/>
      <c r="J17" s="18">
        <f t="shared" si="0"/>
        <v>0.10847457627118644</v>
      </c>
      <c r="K17" s="1"/>
      <c r="L17">
        <v>1355</v>
      </c>
      <c r="M17" s="16"/>
      <c r="N17" s="15">
        <f t="shared" si="1"/>
        <v>0.6561743341404358</v>
      </c>
      <c r="O17" s="1"/>
      <c r="Q17" s="24">
        <f t="shared" si="3"/>
        <v>2065</v>
      </c>
      <c r="R17" s="10" t="s">
        <v>21</v>
      </c>
      <c r="S17" s="21">
        <f t="shared" si="4"/>
        <v>0.23535108958837772</v>
      </c>
      <c r="T17" s="18">
        <f t="shared" si="5"/>
        <v>0.10847457627118644</v>
      </c>
      <c r="U17" s="15">
        <f t="shared" si="6"/>
        <v>0.6561743341404358</v>
      </c>
    </row>
    <row r="18" spans="1:21" x14ac:dyDescent="0.25">
      <c r="A18" t="s">
        <v>51</v>
      </c>
      <c r="B18" s="10" t="s">
        <v>22</v>
      </c>
      <c r="D18">
        <v>138</v>
      </c>
      <c r="E18" s="20"/>
      <c r="F18" s="21">
        <f t="shared" si="2"/>
        <v>0.15081967213114755</v>
      </c>
      <c r="H18">
        <v>94</v>
      </c>
      <c r="I18" s="17"/>
      <c r="J18" s="18">
        <f t="shared" si="0"/>
        <v>0.10273224043715846</v>
      </c>
      <c r="L18">
        <v>683</v>
      </c>
      <c r="M18" s="14"/>
      <c r="N18" s="15">
        <f t="shared" si="1"/>
        <v>0.746448087431694</v>
      </c>
      <c r="Q18" s="24">
        <f t="shared" si="3"/>
        <v>915</v>
      </c>
      <c r="R18" s="10" t="s">
        <v>22</v>
      </c>
      <c r="S18" s="21">
        <f t="shared" si="4"/>
        <v>0.15081967213114755</v>
      </c>
      <c r="T18" s="18">
        <f t="shared" si="5"/>
        <v>0.10273224043715846</v>
      </c>
      <c r="U18" s="15">
        <f t="shared" si="6"/>
        <v>0.746448087431694</v>
      </c>
    </row>
    <row r="19" spans="1:21" x14ac:dyDescent="0.25">
      <c r="A19" t="s">
        <v>52</v>
      </c>
      <c r="B19" s="10" t="s">
        <v>30</v>
      </c>
      <c r="D19">
        <v>266</v>
      </c>
      <c r="E19" s="20"/>
      <c r="F19" s="21">
        <f t="shared" si="2"/>
        <v>0.12981942410932162</v>
      </c>
      <c r="H19">
        <v>367</v>
      </c>
      <c r="I19" s="17"/>
      <c r="J19" s="18">
        <f t="shared" si="0"/>
        <v>0.17911176183504149</v>
      </c>
      <c r="L19">
        <v>1416</v>
      </c>
      <c r="M19" s="14"/>
      <c r="N19" s="15">
        <f t="shared" si="1"/>
        <v>0.69106881405563692</v>
      </c>
      <c r="Q19" s="24">
        <f t="shared" si="3"/>
        <v>2049</v>
      </c>
      <c r="R19" s="10" t="s">
        <v>30</v>
      </c>
      <c r="S19" s="21">
        <f t="shared" si="4"/>
        <v>0.12981942410932162</v>
      </c>
      <c r="T19" s="18">
        <f t="shared" si="5"/>
        <v>0.17911176183504149</v>
      </c>
      <c r="U19" s="15">
        <f t="shared" si="6"/>
        <v>0.69106881405563692</v>
      </c>
    </row>
    <row r="20" spans="1:21" x14ac:dyDescent="0.25">
      <c r="A20" t="s">
        <v>53</v>
      </c>
      <c r="B20" s="10" t="s">
        <v>31</v>
      </c>
      <c r="D20">
        <v>139</v>
      </c>
      <c r="E20" s="22"/>
      <c r="F20" s="21">
        <f t="shared" si="2"/>
        <v>0.13468992248062014</v>
      </c>
      <c r="H20">
        <v>137</v>
      </c>
      <c r="I20" s="19"/>
      <c r="J20" s="18">
        <f t="shared" si="0"/>
        <v>0.13275193798449614</v>
      </c>
      <c r="L20">
        <v>756</v>
      </c>
      <c r="M20" s="16"/>
      <c r="N20" s="15">
        <f t="shared" si="1"/>
        <v>0.73255813953488369</v>
      </c>
      <c r="Q20" s="24">
        <f t="shared" si="3"/>
        <v>1032</v>
      </c>
      <c r="R20" s="10" t="s">
        <v>31</v>
      </c>
      <c r="S20" s="21">
        <f t="shared" si="4"/>
        <v>0.13468992248062014</v>
      </c>
      <c r="T20" s="18">
        <f t="shared" si="5"/>
        <v>0.13275193798449614</v>
      </c>
      <c r="U20" s="15">
        <f t="shared" si="6"/>
        <v>0.73255813953488369</v>
      </c>
    </row>
    <row r="21" spans="1:21" x14ac:dyDescent="0.25">
      <c r="A21" t="s">
        <v>54</v>
      </c>
      <c r="B21" s="10" t="s">
        <v>32</v>
      </c>
      <c r="D21">
        <v>37</v>
      </c>
      <c r="E21" s="22"/>
      <c r="F21" s="21">
        <f t="shared" si="2"/>
        <v>8.4090909090909091E-2</v>
      </c>
      <c r="H21">
        <v>90</v>
      </c>
      <c r="I21" s="19"/>
      <c r="J21" s="18">
        <f t="shared" si="0"/>
        <v>0.20454545454545456</v>
      </c>
      <c r="L21">
        <v>313</v>
      </c>
      <c r="M21" s="16"/>
      <c r="N21" s="15">
        <f t="shared" si="1"/>
        <v>0.71136363636363631</v>
      </c>
      <c r="Q21" s="24">
        <f t="shared" si="3"/>
        <v>440</v>
      </c>
      <c r="R21" s="10" t="s">
        <v>32</v>
      </c>
      <c r="S21" s="21">
        <f t="shared" si="4"/>
        <v>8.4090909090909091E-2</v>
      </c>
      <c r="T21" s="18">
        <f t="shared" si="5"/>
        <v>0.20454545454545456</v>
      </c>
      <c r="U21" s="15">
        <f t="shared" si="6"/>
        <v>0.71136363636363631</v>
      </c>
    </row>
    <row r="22" spans="1:21" x14ac:dyDescent="0.25">
      <c r="B22" s="10" t="s">
        <v>23</v>
      </c>
      <c r="D22" s="22">
        <f>SUM(D3:D21)</f>
        <v>4762</v>
      </c>
      <c r="E22" s="22"/>
      <c r="F22" s="22"/>
      <c r="H22" s="19">
        <f>SUM(H3:H21)</f>
        <v>3555</v>
      </c>
      <c r="I22" s="19"/>
      <c r="J22" s="19"/>
      <c r="L22" s="34">
        <f>SUM(L3:L21)</f>
        <v>19683</v>
      </c>
      <c r="M22" s="16"/>
      <c r="N22" s="16"/>
      <c r="Q22" s="24">
        <f>SUM(Q3:Q21)</f>
        <v>28000</v>
      </c>
      <c r="R22" s="10" t="s">
        <v>23</v>
      </c>
      <c r="S22" s="21">
        <f>(D22/Q22)</f>
        <v>0.17007142857142857</v>
      </c>
      <c r="T22" s="18">
        <f>(H22/Q22)</f>
        <v>0.12696428571428572</v>
      </c>
      <c r="U22" s="15">
        <f>(L22/Q22)</f>
        <v>0.70296428571428571</v>
      </c>
    </row>
    <row r="26" spans="1:21" x14ac:dyDescent="0.25">
      <c r="B26" s="48" t="s">
        <v>27</v>
      </c>
    </row>
    <row r="27" spans="1:21" x14ac:dyDescent="0.25">
      <c r="B27" s="44" t="s">
        <v>0</v>
      </c>
      <c r="D27" s="46" t="s">
        <v>1</v>
      </c>
      <c r="E27" s="46"/>
      <c r="F27" s="46" t="s">
        <v>2</v>
      </c>
      <c r="H27" s="26" t="s">
        <v>3</v>
      </c>
      <c r="I27" s="26"/>
      <c r="J27" s="26" t="s">
        <v>4</v>
      </c>
      <c r="L27" s="27" t="s">
        <v>5</v>
      </c>
      <c r="M27" s="27"/>
      <c r="N27" s="27" t="s">
        <v>6</v>
      </c>
      <c r="Q27" s="37" t="s">
        <v>9</v>
      </c>
      <c r="S27" t="s">
        <v>2</v>
      </c>
      <c r="T27" t="s">
        <v>4</v>
      </c>
      <c r="U27" t="s">
        <v>6</v>
      </c>
    </row>
    <row r="28" spans="1:21" x14ac:dyDescent="0.25">
      <c r="B28" s="44" t="s">
        <v>28</v>
      </c>
      <c r="D28">
        <v>2</v>
      </c>
      <c r="E28" s="46"/>
      <c r="F28" s="39">
        <f>D28/(D28+H28+L28)</f>
        <v>5.7142857142857141E-2</v>
      </c>
      <c r="H28">
        <v>1</v>
      </c>
      <c r="I28" s="26"/>
      <c r="J28" s="40">
        <f>H28/(H28+L28+D28)</f>
        <v>2.8571428571428571E-2</v>
      </c>
      <c r="L28">
        <v>32</v>
      </c>
      <c r="M28" s="27"/>
      <c r="N28" s="41">
        <f>L28/(L28+H28+D28)</f>
        <v>0.91428571428571426</v>
      </c>
      <c r="Q28" s="37">
        <f>(D28+H28+L28)</f>
        <v>35</v>
      </c>
      <c r="R28" s="45" t="s">
        <v>28</v>
      </c>
      <c r="S28" s="38">
        <f>F28</f>
        <v>5.7142857142857141E-2</v>
      </c>
      <c r="T28" s="42">
        <f>J28</f>
        <v>2.8571428571428571E-2</v>
      </c>
      <c r="U28" s="43">
        <f>N28</f>
        <v>0.91428571428571426</v>
      </c>
    </row>
    <row r="29" spans="1:21" x14ac:dyDescent="0.25">
      <c r="B29" s="44" t="s">
        <v>10</v>
      </c>
      <c r="D29">
        <v>23</v>
      </c>
      <c r="E29" s="46"/>
      <c r="F29" s="39">
        <f t="shared" ref="F29:F45" si="7">D29/(D29+H29+L29)</f>
        <v>5.9278350515463915E-2</v>
      </c>
      <c r="H29">
        <v>30</v>
      </c>
      <c r="I29" s="26"/>
      <c r="J29" s="40">
        <f t="shared" ref="J29:J45" si="8">H29/(H29+L29+D29)</f>
        <v>7.7319587628865982E-2</v>
      </c>
      <c r="L29">
        <v>335</v>
      </c>
      <c r="M29" s="27"/>
      <c r="N29" s="41">
        <f t="shared" ref="N29:N45" si="9">L29/(L29+H29+D29)</f>
        <v>0.86340206185567014</v>
      </c>
      <c r="Q29" s="37">
        <f t="shared" ref="Q29:Q45" si="10">(D29+H29+L29)</f>
        <v>388</v>
      </c>
      <c r="R29" s="45" t="s">
        <v>10</v>
      </c>
      <c r="S29" s="38">
        <f t="shared" ref="S29:S45" si="11">F29</f>
        <v>5.9278350515463915E-2</v>
      </c>
      <c r="T29" s="42">
        <f t="shared" ref="T29:T45" si="12">J29</f>
        <v>7.7319587628865982E-2</v>
      </c>
      <c r="U29" s="43">
        <f t="shared" ref="U29:U45" si="13">N29</f>
        <v>0.86340206185567014</v>
      </c>
    </row>
    <row r="30" spans="1:21" x14ac:dyDescent="0.25">
      <c r="B30" s="44" t="s">
        <v>11</v>
      </c>
      <c r="D30">
        <v>3</v>
      </c>
      <c r="E30" s="46"/>
      <c r="F30" s="39">
        <f t="shared" si="7"/>
        <v>1.935483870967742E-2</v>
      </c>
      <c r="H30">
        <v>13</v>
      </c>
      <c r="I30" s="26"/>
      <c r="J30" s="40">
        <f t="shared" si="8"/>
        <v>8.387096774193549E-2</v>
      </c>
      <c r="L30">
        <v>139</v>
      </c>
      <c r="M30" s="27"/>
      <c r="N30" s="41">
        <f t="shared" si="9"/>
        <v>0.89677419354838706</v>
      </c>
      <c r="Q30" s="37">
        <f t="shared" si="10"/>
        <v>155</v>
      </c>
      <c r="R30" s="45" t="s">
        <v>11</v>
      </c>
      <c r="S30" s="38">
        <f t="shared" si="11"/>
        <v>1.935483870967742E-2</v>
      </c>
      <c r="T30" s="42">
        <f t="shared" si="12"/>
        <v>8.387096774193549E-2</v>
      </c>
      <c r="U30" s="43">
        <f t="shared" si="13"/>
        <v>0.89677419354838706</v>
      </c>
    </row>
    <row r="31" spans="1:21" x14ac:dyDescent="0.25">
      <c r="B31" s="44" t="s">
        <v>12</v>
      </c>
      <c r="D31">
        <v>43</v>
      </c>
      <c r="E31" s="46"/>
      <c r="F31" s="39">
        <f t="shared" si="7"/>
        <v>6.9354838709677416E-2</v>
      </c>
      <c r="H31">
        <v>35</v>
      </c>
      <c r="I31" s="26"/>
      <c r="J31" s="40">
        <f t="shared" si="8"/>
        <v>5.6451612903225805E-2</v>
      </c>
      <c r="L31">
        <v>542</v>
      </c>
      <c r="M31" s="27"/>
      <c r="N31" s="41">
        <f t="shared" si="9"/>
        <v>0.87419354838709673</v>
      </c>
      <c r="Q31" s="37">
        <f t="shared" si="10"/>
        <v>620</v>
      </c>
      <c r="R31" s="45" t="s">
        <v>12</v>
      </c>
      <c r="S31" s="38">
        <f t="shared" si="11"/>
        <v>6.9354838709677416E-2</v>
      </c>
      <c r="T31" s="42">
        <f t="shared" si="12"/>
        <v>5.6451612903225805E-2</v>
      </c>
      <c r="U31" s="43">
        <f t="shared" si="13"/>
        <v>0.87419354838709673</v>
      </c>
    </row>
    <row r="32" spans="1:21" x14ac:dyDescent="0.25">
      <c r="B32" s="44" t="s">
        <v>13</v>
      </c>
      <c r="D32">
        <v>65</v>
      </c>
      <c r="E32" s="46"/>
      <c r="F32" s="39">
        <f t="shared" si="7"/>
        <v>9.544787077826726E-2</v>
      </c>
      <c r="H32">
        <v>51</v>
      </c>
      <c r="I32" s="26"/>
      <c r="J32" s="40">
        <f t="shared" si="8"/>
        <v>7.4889867841409691E-2</v>
      </c>
      <c r="L32">
        <v>565</v>
      </c>
      <c r="M32" s="27"/>
      <c r="N32" s="41">
        <f t="shared" si="9"/>
        <v>0.82966226138032306</v>
      </c>
      <c r="Q32" s="37">
        <f t="shared" si="10"/>
        <v>681</v>
      </c>
      <c r="R32" s="45" t="s">
        <v>13</v>
      </c>
      <c r="S32" s="38">
        <f t="shared" si="11"/>
        <v>9.544787077826726E-2</v>
      </c>
      <c r="T32" s="42">
        <f t="shared" si="12"/>
        <v>7.4889867841409691E-2</v>
      </c>
      <c r="U32" s="43">
        <f t="shared" si="13"/>
        <v>0.82966226138032306</v>
      </c>
    </row>
    <row r="33" spans="2:21" x14ac:dyDescent="0.25">
      <c r="B33" s="44" t="s">
        <v>14</v>
      </c>
      <c r="D33">
        <v>4</v>
      </c>
      <c r="E33" s="46"/>
      <c r="F33" s="39">
        <f t="shared" si="7"/>
        <v>5.8823529411764705E-2</v>
      </c>
      <c r="H33">
        <v>8</v>
      </c>
      <c r="I33" s="26"/>
      <c r="J33" s="40">
        <f t="shared" si="8"/>
        <v>0.11764705882352941</v>
      </c>
      <c r="L33">
        <v>56</v>
      </c>
      <c r="M33" s="27"/>
      <c r="N33" s="41">
        <f t="shared" si="9"/>
        <v>0.82352941176470584</v>
      </c>
      <c r="Q33" s="37">
        <f t="shared" si="10"/>
        <v>68</v>
      </c>
      <c r="R33" s="45" t="s">
        <v>14</v>
      </c>
      <c r="S33" s="38">
        <f t="shared" si="11"/>
        <v>5.8823529411764705E-2</v>
      </c>
      <c r="T33" s="42">
        <f t="shared" si="12"/>
        <v>0.11764705882352941</v>
      </c>
      <c r="U33" s="43">
        <f t="shared" si="13"/>
        <v>0.82352941176470584</v>
      </c>
    </row>
    <row r="34" spans="2:21" x14ac:dyDescent="0.25">
      <c r="B34" s="44" t="s">
        <v>15</v>
      </c>
      <c r="D34">
        <v>3</v>
      </c>
      <c r="E34" s="46"/>
      <c r="F34" s="39">
        <f t="shared" si="7"/>
        <v>4.1095890410958902E-2</v>
      </c>
      <c r="H34">
        <v>2</v>
      </c>
      <c r="I34" s="26"/>
      <c r="J34" s="40">
        <f t="shared" si="8"/>
        <v>2.7397260273972601E-2</v>
      </c>
      <c r="L34">
        <v>68</v>
      </c>
      <c r="M34" s="27"/>
      <c r="N34" s="41">
        <f t="shared" si="9"/>
        <v>0.93150684931506844</v>
      </c>
      <c r="Q34" s="37">
        <f t="shared" si="10"/>
        <v>73</v>
      </c>
      <c r="R34" s="45" t="s">
        <v>15</v>
      </c>
      <c r="S34" s="38">
        <f t="shared" si="11"/>
        <v>4.1095890410958902E-2</v>
      </c>
      <c r="T34" s="42">
        <f t="shared" si="12"/>
        <v>2.7397260273972601E-2</v>
      </c>
      <c r="U34" s="43">
        <f t="shared" si="13"/>
        <v>0.93150684931506844</v>
      </c>
    </row>
    <row r="35" spans="2:21" x14ac:dyDescent="0.25">
      <c r="B35" s="44" t="s">
        <v>16</v>
      </c>
      <c r="D35">
        <v>72</v>
      </c>
      <c r="E35" s="46"/>
      <c r="F35" s="39">
        <f t="shared" si="7"/>
        <v>0.16</v>
      </c>
      <c r="H35">
        <v>49</v>
      </c>
      <c r="I35" s="26"/>
      <c r="J35" s="40">
        <f t="shared" si="8"/>
        <v>0.10888888888888888</v>
      </c>
      <c r="L35">
        <v>329</v>
      </c>
      <c r="M35" s="27"/>
      <c r="N35" s="41">
        <f t="shared" si="9"/>
        <v>0.73111111111111116</v>
      </c>
      <c r="Q35" s="37">
        <f t="shared" si="10"/>
        <v>450</v>
      </c>
      <c r="R35" s="45" t="s">
        <v>16</v>
      </c>
      <c r="S35" s="38">
        <f t="shared" si="11"/>
        <v>0.16</v>
      </c>
      <c r="T35" s="42">
        <f t="shared" si="12"/>
        <v>0.10888888888888888</v>
      </c>
      <c r="U35" s="43">
        <f t="shared" si="13"/>
        <v>0.73111111111111116</v>
      </c>
    </row>
    <row r="36" spans="2:21" x14ac:dyDescent="0.25">
      <c r="B36" s="44" t="s">
        <v>29</v>
      </c>
      <c r="D36">
        <v>1</v>
      </c>
      <c r="E36" s="46"/>
      <c r="F36" s="39">
        <f t="shared" si="7"/>
        <v>3.2258064516129031E-2</v>
      </c>
      <c r="H36">
        <v>3</v>
      </c>
      <c r="I36" s="26"/>
      <c r="J36" s="40">
        <f t="shared" si="8"/>
        <v>9.6774193548387094E-2</v>
      </c>
      <c r="L36">
        <v>27</v>
      </c>
      <c r="M36" s="27"/>
      <c r="N36" s="41">
        <f t="shared" si="9"/>
        <v>0.87096774193548387</v>
      </c>
      <c r="Q36" s="37">
        <f t="shared" si="10"/>
        <v>31</v>
      </c>
      <c r="R36" s="45" t="s">
        <v>29</v>
      </c>
      <c r="S36" s="38">
        <f t="shared" si="11"/>
        <v>3.2258064516129031E-2</v>
      </c>
      <c r="T36" s="42">
        <f t="shared" si="12"/>
        <v>9.6774193548387094E-2</v>
      </c>
      <c r="U36" s="43">
        <f t="shared" si="13"/>
        <v>0.87096774193548387</v>
      </c>
    </row>
    <row r="37" spans="2:21" x14ac:dyDescent="0.25">
      <c r="B37" s="44" t="s">
        <v>17</v>
      </c>
      <c r="D37">
        <v>77</v>
      </c>
      <c r="E37" s="46"/>
      <c r="F37" s="39">
        <f t="shared" si="7"/>
        <v>0.15098039215686274</v>
      </c>
      <c r="H37">
        <v>69</v>
      </c>
      <c r="I37" s="26"/>
      <c r="J37" s="40">
        <f t="shared" si="8"/>
        <v>0.13529411764705881</v>
      </c>
      <c r="L37">
        <v>364</v>
      </c>
      <c r="M37" s="27"/>
      <c r="N37" s="41">
        <f t="shared" si="9"/>
        <v>0.71372549019607845</v>
      </c>
      <c r="Q37" s="37">
        <f t="shared" si="10"/>
        <v>510</v>
      </c>
      <c r="R37" s="45" t="s">
        <v>17</v>
      </c>
      <c r="S37" s="38">
        <f t="shared" si="11"/>
        <v>0.15098039215686274</v>
      </c>
      <c r="T37" s="42">
        <f t="shared" si="12"/>
        <v>0.13529411764705881</v>
      </c>
      <c r="U37" s="43">
        <f t="shared" si="13"/>
        <v>0.71372549019607845</v>
      </c>
    </row>
    <row r="38" spans="2:21" x14ac:dyDescent="0.25">
      <c r="B38" s="44" t="s">
        <v>18</v>
      </c>
      <c r="D38">
        <v>13</v>
      </c>
      <c r="E38" s="46"/>
      <c r="F38" s="39">
        <f>D38/(D38+H38+L38)</f>
        <v>5.1383399209486168E-2</v>
      </c>
      <c r="H38">
        <v>16</v>
      </c>
      <c r="I38" s="26"/>
      <c r="J38" s="40">
        <f t="shared" si="8"/>
        <v>6.3241106719367585E-2</v>
      </c>
      <c r="L38">
        <v>224</v>
      </c>
      <c r="M38" s="27"/>
      <c r="N38" s="41">
        <f t="shared" si="9"/>
        <v>0.88537549407114624</v>
      </c>
      <c r="Q38" s="37">
        <f t="shared" si="10"/>
        <v>253</v>
      </c>
      <c r="R38" s="45" t="s">
        <v>18</v>
      </c>
      <c r="S38" s="38">
        <f t="shared" si="11"/>
        <v>5.1383399209486168E-2</v>
      </c>
      <c r="T38" s="42">
        <f t="shared" si="12"/>
        <v>6.3241106719367585E-2</v>
      </c>
      <c r="U38" s="43">
        <f t="shared" si="13"/>
        <v>0.88537549407114624</v>
      </c>
    </row>
    <row r="39" spans="2:21" x14ac:dyDescent="0.25">
      <c r="B39" s="44" t="s">
        <v>35</v>
      </c>
      <c r="D39">
        <v>2</v>
      </c>
      <c r="E39" s="46"/>
      <c r="F39" s="39">
        <f>D39/(D39+H39+L39)</f>
        <v>4.6511627906976744E-2</v>
      </c>
      <c r="H39">
        <v>2</v>
      </c>
      <c r="I39" s="26"/>
      <c r="J39" s="40">
        <f t="shared" si="8"/>
        <v>4.6511627906976744E-2</v>
      </c>
      <c r="L39">
        <v>39</v>
      </c>
      <c r="M39" s="27"/>
      <c r="N39" s="41">
        <f t="shared" si="9"/>
        <v>0.90697674418604646</v>
      </c>
      <c r="Q39" s="37">
        <f t="shared" si="10"/>
        <v>43</v>
      </c>
      <c r="R39" s="45" t="s">
        <v>35</v>
      </c>
      <c r="S39" s="38">
        <f t="shared" si="11"/>
        <v>4.6511627906976744E-2</v>
      </c>
      <c r="T39" s="42">
        <f t="shared" si="12"/>
        <v>4.6511627906976744E-2</v>
      </c>
      <c r="U39" s="43">
        <f t="shared" si="13"/>
        <v>0.90697674418604646</v>
      </c>
    </row>
    <row r="40" spans="2:21" x14ac:dyDescent="0.25">
      <c r="B40" s="44" t="s">
        <v>19</v>
      </c>
      <c r="D40">
        <v>43</v>
      </c>
      <c r="E40" s="46"/>
      <c r="F40" s="39">
        <f t="shared" si="7"/>
        <v>0.15867158671586715</v>
      </c>
      <c r="H40">
        <v>31</v>
      </c>
      <c r="I40" s="26"/>
      <c r="J40" s="40">
        <f t="shared" si="8"/>
        <v>0.11439114391143912</v>
      </c>
      <c r="L40">
        <v>197</v>
      </c>
      <c r="M40" s="27"/>
      <c r="N40" s="41">
        <f t="shared" si="9"/>
        <v>0.72693726937269376</v>
      </c>
      <c r="Q40" s="37">
        <f t="shared" si="10"/>
        <v>271</v>
      </c>
      <c r="R40" s="45" t="s">
        <v>19</v>
      </c>
      <c r="S40" s="38">
        <f t="shared" si="11"/>
        <v>0.15867158671586715</v>
      </c>
      <c r="T40" s="42">
        <f t="shared" si="12"/>
        <v>0.11439114391143912</v>
      </c>
      <c r="U40" s="43">
        <f t="shared" si="13"/>
        <v>0.72693726937269376</v>
      </c>
    </row>
    <row r="41" spans="2:21" x14ac:dyDescent="0.25">
      <c r="B41" s="44" t="s">
        <v>20</v>
      </c>
      <c r="D41">
        <v>45</v>
      </c>
      <c r="E41" s="46"/>
      <c r="F41" s="39">
        <f t="shared" si="7"/>
        <v>0.11811023622047244</v>
      </c>
      <c r="H41">
        <v>26</v>
      </c>
      <c r="I41" s="26"/>
      <c r="J41" s="40">
        <f t="shared" si="8"/>
        <v>6.8241469816272965E-2</v>
      </c>
      <c r="L41">
        <v>310</v>
      </c>
      <c r="M41" s="27"/>
      <c r="N41" s="41">
        <f t="shared" si="9"/>
        <v>0.81364829396325455</v>
      </c>
      <c r="Q41" s="37">
        <f t="shared" si="10"/>
        <v>381</v>
      </c>
      <c r="R41" s="45" t="s">
        <v>20</v>
      </c>
      <c r="S41" s="38">
        <f t="shared" si="11"/>
        <v>0.11811023622047244</v>
      </c>
      <c r="T41" s="42">
        <f t="shared" si="12"/>
        <v>6.8241469816272965E-2</v>
      </c>
      <c r="U41" s="43">
        <f t="shared" si="13"/>
        <v>0.81364829396325455</v>
      </c>
    </row>
    <row r="42" spans="2:21" x14ac:dyDescent="0.25">
      <c r="B42" s="44" t="s">
        <v>21</v>
      </c>
      <c r="D42">
        <v>59</v>
      </c>
      <c r="E42" s="46"/>
      <c r="F42" s="39">
        <f t="shared" si="7"/>
        <v>0.13849765258215962</v>
      </c>
      <c r="H42">
        <v>44</v>
      </c>
      <c r="I42" s="26"/>
      <c r="J42" s="40">
        <f t="shared" si="8"/>
        <v>0.10328638497652583</v>
      </c>
      <c r="L42">
        <v>323</v>
      </c>
      <c r="M42" s="27"/>
      <c r="N42" s="41">
        <f t="shared" si="9"/>
        <v>0.75821596244131451</v>
      </c>
      <c r="Q42" s="37">
        <f t="shared" si="10"/>
        <v>426</v>
      </c>
      <c r="R42" s="45" t="s">
        <v>21</v>
      </c>
      <c r="S42" s="38">
        <f t="shared" si="11"/>
        <v>0.13849765258215962</v>
      </c>
      <c r="T42" s="42">
        <f t="shared" si="12"/>
        <v>0.10328638497652583</v>
      </c>
      <c r="U42" s="43">
        <f t="shared" si="13"/>
        <v>0.75821596244131451</v>
      </c>
    </row>
    <row r="43" spans="2:21" x14ac:dyDescent="0.25">
      <c r="B43" s="44" t="s">
        <v>22</v>
      </c>
      <c r="D43">
        <v>11</v>
      </c>
      <c r="E43" s="46"/>
      <c r="F43" s="39">
        <f t="shared" si="7"/>
        <v>6.3953488372093026E-2</v>
      </c>
      <c r="H43">
        <v>12</v>
      </c>
      <c r="I43" s="26"/>
      <c r="J43" s="40">
        <f t="shared" si="8"/>
        <v>6.9767441860465115E-2</v>
      </c>
      <c r="L43">
        <v>149</v>
      </c>
      <c r="M43" s="27"/>
      <c r="N43" s="41">
        <f t="shared" si="9"/>
        <v>0.86627906976744184</v>
      </c>
      <c r="Q43" s="37">
        <f t="shared" si="10"/>
        <v>172</v>
      </c>
      <c r="R43" s="45" t="s">
        <v>22</v>
      </c>
      <c r="S43" s="38">
        <f t="shared" si="11"/>
        <v>6.3953488372093026E-2</v>
      </c>
      <c r="T43" s="42">
        <f t="shared" si="12"/>
        <v>6.9767441860465115E-2</v>
      </c>
      <c r="U43" s="43">
        <f t="shared" si="13"/>
        <v>0.86627906976744184</v>
      </c>
    </row>
    <row r="44" spans="2:21" x14ac:dyDescent="0.25">
      <c r="B44" s="44" t="s">
        <v>30</v>
      </c>
      <c r="D44">
        <v>2</v>
      </c>
      <c r="E44" s="46"/>
      <c r="F44" s="39">
        <f t="shared" si="7"/>
        <v>1.282051282051282E-2</v>
      </c>
      <c r="H44">
        <v>22</v>
      </c>
      <c r="I44" s="26"/>
      <c r="J44" s="40">
        <f t="shared" si="8"/>
        <v>0.14102564102564102</v>
      </c>
      <c r="L44">
        <v>132</v>
      </c>
      <c r="M44" s="27"/>
      <c r="N44" s="41">
        <f t="shared" si="9"/>
        <v>0.84615384615384615</v>
      </c>
      <c r="Q44" s="37">
        <f t="shared" si="10"/>
        <v>156</v>
      </c>
      <c r="R44" s="45" t="s">
        <v>30</v>
      </c>
      <c r="S44" s="38">
        <f t="shared" si="11"/>
        <v>1.282051282051282E-2</v>
      </c>
      <c r="T44" s="42">
        <f t="shared" si="12"/>
        <v>0.14102564102564102</v>
      </c>
      <c r="U44" s="43">
        <f t="shared" si="13"/>
        <v>0.84615384615384615</v>
      </c>
    </row>
    <row r="45" spans="2:21" x14ac:dyDescent="0.25">
      <c r="B45" s="44" t="s">
        <v>31</v>
      </c>
      <c r="D45" s="47">
        <v>13</v>
      </c>
      <c r="E45" s="46"/>
      <c r="F45" s="39">
        <f t="shared" si="7"/>
        <v>3.8922155688622756E-2</v>
      </c>
      <c r="H45">
        <v>26</v>
      </c>
      <c r="I45" s="26"/>
      <c r="J45" s="40">
        <f t="shared" si="8"/>
        <v>7.7844311377245512E-2</v>
      </c>
      <c r="L45">
        <v>295</v>
      </c>
      <c r="M45" s="27"/>
      <c r="N45" s="41">
        <f t="shared" si="9"/>
        <v>0.88323353293413176</v>
      </c>
      <c r="Q45" s="37">
        <f t="shared" si="10"/>
        <v>334</v>
      </c>
      <c r="R45" s="45" t="s">
        <v>31</v>
      </c>
      <c r="S45" s="38">
        <f t="shared" si="11"/>
        <v>3.8922155688622756E-2</v>
      </c>
      <c r="T45" s="42">
        <f t="shared" si="12"/>
        <v>7.7844311377245512E-2</v>
      </c>
      <c r="U45" s="43">
        <f t="shared" si="13"/>
        <v>0.88323353293413176</v>
      </c>
    </row>
    <row r="46" spans="2:21" x14ac:dyDescent="0.25">
      <c r="B46" s="44" t="s">
        <v>9</v>
      </c>
      <c r="D46" s="46">
        <f>SUM(D28:D45)</f>
        <v>481</v>
      </c>
      <c r="E46" s="46"/>
      <c r="F46" s="46"/>
      <c r="H46" s="26">
        <f>SUM(H28:H45)</f>
        <v>440</v>
      </c>
      <c r="I46" s="26"/>
      <c r="J46" s="26"/>
      <c r="L46" s="27">
        <f>SUM(L28:L45)</f>
        <v>4126</v>
      </c>
      <c r="M46" s="27"/>
      <c r="N46" s="27"/>
      <c r="Q46" s="37">
        <f>SUM(Q28:Q45)</f>
        <v>5047</v>
      </c>
      <c r="R46" s="45" t="s">
        <v>9</v>
      </c>
      <c r="S46" s="38">
        <f>D46/Q46</f>
        <v>9.5304141073905294E-2</v>
      </c>
      <c r="T46" s="42">
        <f>H46/Q46</f>
        <v>8.7180503269268877E-2</v>
      </c>
      <c r="U46" s="43">
        <f>L46/Q46</f>
        <v>0.81751535565682587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"/>
  <sheetViews>
    <sheetView tabSelected="1" zoomScale="50" zoomScaleNormal="50" workbookViewId="0">
      <selection activeCell="S47" sqref="S47"/>
    </sheetView>
  </sheetViews>
  <sheetFormatPr baseColWidth="10" defaultColWidth="11.42578125" defaultRowHeight="15" x14ac:dyDescent="0.25"/>
  <sheetData>
    <row r="1" spans="1:21" x14ac:dyDescent="0.25">
      <c r="A1" t="s">
        <v>24</v>
      </c>
    </row>
    <row r="2" spans="1:21" x14ac:dyDescent="0.25">
      <c r="B2">
        <v>1997</v>
      </c>
      <c r="C2">
        <v>1998</v>
      </c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  <c r="R2">
        <v>2013</v>
      </c>
      <c r="S2">
        <v>2014</v>
      </c>
      <c r="T2">
        <v>2015</v>
      </c>
      <c r="U2" s="55"/>
    </row>
    <row r="3" spans="1:21" x14ac:dyDescent="0.25">
      <c r="A3" t="s">
        <v>10</v>
      </c>
      <c r="B3" s="8">
        <f>+'1997'!$W3</f>
        <v>0.12475181998676373</v>
      </c>
      <c r="C3" s="8">
        <f>+'1998'!$W3</f>
        <v>0.12835915270312995</v>
      </c>
      <c r="D3" s="8">
        <f>+'1999'!$W3</f>
        <v>0.14930345245305876</v>
      </c>
      <c r="E3" s="8">
        <f>+'2000'!$W3</f>
        <v>0.15735115431348723</v>
      </c>
      <c r="F3" s="8">
        <f>+'2001'!$W3</f>
        <v>0.17850746268656717</v>
      </c>
      <c r="G3" s="8">
        <f>+'2002'!$W3</f>
        <v>0.17433917433917434</v>
      </c>
      <c r="H3" s="8">
        <f>+'2003'!$W3</f>
        <v>0.19397898324339677</v>
      </c>
      <c r="I3" s="8">
        <f>+'2004'!$W3</f>
        <v>0.21057070565082936</v>
      </c>
      <c r="J3" s="8">
        <f>+'2005'!$W3</f>
        <v>0.21676948962422882</v>
      </c>
      <c r="K3" s="8">
        <f>+'2006'!$W3</f>
        <v>0.19823302043070126</v>
      </c>
      <c r="L3" s="8">
        <f>+'2007'!$W3</f>
        <v>0.18612747723620782</v>
      </c>
      <c r="M3" s="8">
        <f>+'2008'!$W3</f>
        <v>0.1861673045379989</v>
      </c>
      <c r="N3" s="8">
        <f>+'2009'!$W3</f>
        <v>0.18038674033149171</v>
      </c>
      <c r="O3" s="8">
        <f>+'2010'!$W3</f>
        <v>0.18124821886577372</v>
      </c>
      <c r="P3" s="8">
        <f>+'2011'!$W3</f>
        <v>0.16905363661892728</v>
      </c>
      <c r="Q3" s="8">
        <f>+'2012'!$W3</f>
        <v>0.15829787234042553</v>
      </c>
      <c r="R3" s="8">
        <f>+'2013'!$W3</f>
        <v>0.13920285544318858</v>
      </c>
      <c r="S3" s="8">
        <f>+'2014'!$S4</f>
        <v>0.10677966101694915</v>
      </c>
      <c r="T3" s="8">
        <f>'2015'!T4</f>
        <v>0.12017167381974249</v>
      </c>
      <c r="U3" s="55"/>
    </row>
    <row r="4" spans="1:21" x14ac:dyDescent="0.25">
      <c r="A4" t="s">
        <v>11</v>
      </c>
      <c r="B4" s="8">
        <f>+'1997'!$W4</f>
        <v>0.10489813610749892</v>
      </c>
      <c r="C4" s="8">
        <f>+'1998'!$W4</f>
        <v>9.7362296353762603E-2</v>
      </c>
      <c r="D4" s="8">
        <f>+'1999'!$W4</f>
        <v>0.11577752553916004</v>
      </c>
      <c r="E4" s="8">
        <f>+'2000'!$W4</f>
        <v>0.19059065934065933</v>
      </c>
      <c r="F4" s="8">
        <f>+'2001'!$W4</f>
        <v>0.13234613604812587</v>
      </c>
      <c r="G4" s="8">
        <f>+'2002'!$W4</f>
        <v>0.14321608040201006</v>
      </c>
      <c r="H4" s="8">
        <f>+'2003'!$W4</f>
        <v>0.1562375448385811</v>
      </c>
      <c r="I4" s="8">
        <f>+'2004'!$W4</f>
        <v>0.16559788758958882</v>
      </c>
      <c r="J4" s="8">
        <f>+'2005'!$W4</f>
        <v>0.16160877513711153</v>
      </c>
      <c r="K4" s="8">
        <f>+'2006'!$W4</f>
        <v>0.15705476967718535</v>
      </c>
      <c r="L4" s="8">
        <f>+'2007'!$W4</f>
        <v>0.14341222182974214</v>
      </c>
      <c r="M4" s="8">
        <f>+'2008'!$W4</f>
        <v>0.1608439986163957</v>
      </c>
      <c r="N4" s="8">
        <f>+'2009'!$W4</f>
        <v>0.16145479265805573</v>
      </c>
      <c r="O4" s="8">
        <f>+'2010'!$W4</f>
        <v>0.15074525745257453</v>
      </c>
      <c r="P4" s="8">
        <f>+'2011'!$W4</f>
        <v>0.13736089030206677</v>
      </c>
      <c r="Q4" s="8">
        <f>+'2012'!$W4</f>
        <v>0.13786008230452676</v>
      </c>
      <c r="R4" s="8">
        <f>+'2013'!$W4</f>
        <v>0.12442922374429223</v>
      </c>
      <c r="S4" s="8">
        <f>+'2014'!$S5</f>
        <v>0.10351288056206089</v>
      </c>
      <c r="T4" s="8">
        <f>'2015'!T5</f>
        <v>0.10448678549477566</v>
      </c>
      <c r="U4" s="55"/>
    </row>
    <row r="5" spans="1:21" x14ac:dyDescent="0.25">
      <c r="A5" t="s">
        <v>12</v>
      </c>
      <c r="B5" s="8">
        <f>+'1997'!$W5</f>
        <v>0.12582606397039386</v>
      </c>
      <c r="C5" s="8">
        <f>+'1998'!$W5</f>
        <v>0.12600051639555901</v>
      </c>
      <c r="D5" s="8">
        <f>+'1999'!$W5</f>
        <v>0.12857873210633947</v>
      </c>
      <c r="E5" s="8">
        <f>+'2000'!$W5</f>
        <v>0.1778343949044586</v>
      </c>
      <c r="F5" s="8">
        <f>+'2001'!$W5</f>
        <v>0.1721928113680691</v>
      </c>
      <c r="G5" s="8">
        <f>+'2002'!$W5</f>
        <v>0.18412526997840173</v>
      </c>
      <c r="H5" s="8">
        <f>+'2003'!$W5</f>
        <v>0.20578095995757092</v>
      </c>
      <c r="I5" s="8">
        <f>+'2004'!$W5</f>
        <v>0.20205669816564759</v>
      </c>
      <c r="J5" s="8">
        <f>+'2005'!$W5</f>
        <v>0.22080185938407904</v>
      </c>
      <c r="K5" s="8">
        <f>+'2006'!$W5</f>
        <v>0.20685434516523868</v>
      </c>
      <c r="L5" s="8">
        <f>+'2007'!$W5</f>
        <v>0.21010719754977028</v>
      </c>
      <c r="M5" s="8">
        <f>+'2008'!$W5</f>
        <v>0.19359756097560976</v>
      </c>
      <c r="N5" s="8">
        <f>+'2009'!$W5</f>
        <v>0.18458726774291806</v>
      </c>
      <c r="O5" s="8">
        <f>+'2010'!$W5</f>
        <v>0.17023121387283238</v>
      </c>
      <c r="P5" s="8">
        <f>+'2011'!$W5</f>
        <v>0.12782354504384799</v>
      </c>
      <c r="Q5" s="8">
        <f>+'2012'!$W5</f>
        <v>0.14075413223140495</v>
      </c>
      <c r="R5" s="8">
        <f>+'2013'!$W5</f>
        <v>0.12090618074365919</v>
      </c>
      <c r="S5" s="8">
        <f>+'2014'!$S6</f>
        <v>9.1948183896367788E-2</v>
      </c>
      <c r="T5" s="8">
        <f>'2015'!T6</f>
        <v>0.10252365930599369</v>
      </c>
      <c r="U5" s="55"/>
    </row>
    <row r="6" spans="1:21" x14ac:dyDescent="0.25">
      <c r="A6" t="s">
        <v>13</v>
      </c>
      <c r="B6" s="8">
        <f>+'1997'!$W6</f>
        <v>0.12666894899007189</v>
      </c>
      <c r="C6" s="8">
        <f>+'1998'!$W6</f>
        <v>0.12435765673175746</v>
      </c>
      <c r="D6" s="8">
        <f>+'1999'!$W6</f>
        <v>0.14089950808151791</v>
      </c>
      <c r="E6" s="8">
        <f>+'2000'!$W6</f>
        <v>0.22815683853041063</v>
      </c>
      <c r="F6" s="8">
        <f>+'2001'!$W6</f>
        <v>0.15431701030927836</v>
      </c>
      <c r="G6" s="8">
        <f>+'2002'!$W6</f>
        <v>0.16580625569389615</v>
      </c>
      <c r="H6" s="8">
        <f>+'2003'!$W6</f>
        <v>0.19433538979248458</v>
      </c>
      <c r="I6" s="8">
        <f>+'2004'!$W6</f>
        <v>0.18996505242136794</v>
      </c>
      <c r="J6" s="8">
        <f>+'2005'!$W6</f>
        <v>0.18916327019899304</v>
      </c>
      <c r="K6" s="8">
        <f>+'2006'!$W6</f>
        <v>0.17636322153775952</v>
      </c>
      <c r="L6" s="8">
        <f>+'2007'!$W6</f>
        <v>0.18355425747023141</v>
      </c>
      <c r="M6" s="8">
        <f>+'2008'!$W6</f>
        <v>0.18797159343098091</v>
      </c>
      <c r="N6" s="8">
        <f>+'2009'!$W6</f>
        <v>0.18162707588816482</v>
      </c>
      <c r="O6" s="8">
        <f>+'2010'!$W6</f>
        <v>0.1817986230636833</v>
      </c>
      <c r="P6" s="8">
        <f>+'2011'!$W6</f>
        <v>0.16346361477002808</v>
      </c>
      <c r="Q6" s="8">
        <f>+'2012'!$W6</f>
        <v>0.17115689381933438</v>
      </c>
      <c r="R6" s="8">
        <f>+'2013'!$W6</f>
        <v>0.14061417686446548</v>
      </c>
      <c r="S6" s="8">
        <f>+'2014'!$S7</f>
        <v>0.10680873180873181</v>
      </c>
      <c r="T6" s="8">
        <f>'2015'!T7</f>
        <v>0.10823863636363637</v>
      </c>
      <c r="U6" s="55"/>
    </row>
    <row r="7" spans="1:21" x14ac:dyDescent="0.25">
      <c r="A7" t="s">
        <v>14</v>
      </c>
      <c r="B7" s="8">
        <f>+'1997'!$W7</f>
        <v>9.8765432098765427E-2</v>
      </c>
      <c r="C7" s="8">
        <f>+'1998'!$W7</f>
        <v>0.11820083682008369</v>
      </c>
      <c r="D7" s="8">
        <f>+'1999'!$W7</f>
        <v>0.11269146608315099</v>
      </c>
      <c r="E7" s="8">
        <f>+'2000'!$W7</f>
        <v>0.19194061505832449</v>
      </c>
      <c r="F7" s="8">
        <f>+'2001'!$W7</f>
        <v>0.16045548654244307</v>
      </c>
      <c r="G7" s="8">
        <f>+'2002'!$W7</f>
        <v>0.12460063897763578</v>
      </c>
      <c r="H7" s="8">
        <f>+'2003'!$W7</f>
        <v>0.14334085778781039</v>
      </c>
      <c r="I7" s="8">
        <f>+'2004'!$W7</f>
        <v>0.16864864864864865</v>
      </c>
      <c r="J7" s="8">
        <f>+'2005'!$W7</f>
        <v>0.16281512605042017</v>
      </c>
      <c r="K7" s="8">
        <f>+'2006'!$W7</f>
        <v>0.17921527041357371</v>
      </c>
      <c r="L7" s="8">
        <f>+'2007'!$W7</f>
        <v>0.14702702702702702</v>
      </c>
      <c r="M7" s="8">
        <f>+'2008'!$W7</f>
        <v>0.17803837953091683</v>
      </c>
      <c r="N7" s="8">
        <f>+'2009'!$W7</f>
        <v>0.20462046204620463</v>
      </c>
      <c r="O7" s="8">
        <f>+'2010'!$W7</f>
        <v>0.18495684340320592</v>
      </c>
      <c r="P7" s="8">
        <f>+'2011'!$W7</f>
        <v>0.18635170603674542</v>
      </c>
      <c r="Q7" s="8">
        <f>+'2012'!$W7</f>
        <v>0.21220930232558138</v>
      </c>
      <c r="R7" s="8">
        <f>+'2013'!$W7</f>
        <v>0.1453900709219858</v>
      </c>
      <c r="S7" s="8">
        <f>+'2014'!$S8</f>
        <v>0.11872146118721461</v>
      </c>
      <c r="T7" s="8">
        <f>'2015'!T8</f>
        <v>7.8947368421052627E-2</v>
      </c>
      <c r="U7" s="55"/>
    </row>
    <row r="8" spans="1:21" x14ac:dyDescent="0.25">
      <c r="A8" t="s">
        <v>15</v>
      </c>
      <c r="B8" s="8">
        <f>+'1997'!$W8</f>
        <v>0.10915104740904079</v>
      </c>
      <c r="C8" s="8">
        <f>+'1998'!$W8</f>
        <v>0.10232886379675371</v>
      </c>
      <c r="D8" s="8">
        <f>+'1999'!$W8</f>
        <v>0.11190864600326264</v>
      </c>
      <c r="E8" s="8">
        <f>+'2000'!$W8</f>
        <v>0.14497321147179326</v>
      </c>
      <c r="F8" s="8">
        <f>+'2001'!$W8</f>
        <v>0.1317289423685877</v>
      </c>
      <c r="G8" s="8">
        <f>+'2002'!$W8</f>
        <v>0.14318555008210182</v>
      </c>
      <c r="H8" s="8">
        <f>+'2003'!$W8</f>
        <v>0.14688328912466844</v>
      </c>
      <c r="I8" s="8">
        <f>+'2004'!$W8</f>
        <v>0.16384376080193572</v>
      </c>
      <c r="J8" s="8">
        <f>+'2005'!$W8</f>
        <v>0.15994076268048871</v>
      </c>
      <c r="K8" s="8">
        <f>+'2006'!$W8</f>
        <v>0.14400584795321639</v>
      </c>
      <c r="L8" s="8">
        <f>+'2007'!$W8</f>
        <v>0.13774205334307635</v>
      </c>
      <c r="M8" s="8">
        <f>+'2008'!$W8</f>
        <v>0.1387491013659238</v>
      </c>
      <c r="N8" s="8">
        <f>+'2009'!$W8</f>
        <v>0.14106683804627249</v>
      </c>
      <c r="O8" s="8">
        <f>+'2010'!$W8</f>
        <v>0.12657035175879397</v>
      </c>
      <c r="P8" s="8">
        <f>+'2011'!$W8</f>
        <v>0.13580827067669174</v>
      </c>
      <c r="Q8" s="8">
        <f>+'2012'!$W8</f>
        <v>0.15883777239709443</v>
      </c>
      <c r="R8" s="8">
        <f>+'2013'!$W8</f>
        <v>0.14105960264900663</v>
      </c>
      <c r="S8" s="8">
        <f>+'2014'!$S9</f>
        <v>0.11736641221374046</v>
      </c>
      <c r="T8" s="8">
        <f>'2015'!T9</f>
        <v>0.1124031007751938</v>
      </c>
      <c r="U8" s="55"/>
    </row>
    <row r="9" spans="1:21" x14ac:dyDescent="0.25">
      <c r="A9" t="s">
        <v>16</v>
      </c>
      <c r="B9" s="8">
        <f>+'1997'!$W9</f>
        <v>0.12415349887133183</v>
      </c>
      <c r="C9" s="8">
        <f>+'1998'!$W9</f>
        <v>0.14176049129989765</v>
      </c>
      <c r="D9" s="8">
        <f>+'1999'!$W9</f>
        <v>0.14825174825174825</v>
      </c>
      <c r="E9" s="8">
        <f>+'2000'!$W9</f>
        <v>0.16812227074235808</v>
      </c>
      <c r="F9" s="8">
        <f>+'2001'!$W9</f>
        <v>0.18280922431865829</v>
      </c>
      <c r="G9" s="8">
        <f>+'2002'!$W9</f>
        <v>0.20409015025041735</v>
      </c>
      <c r="H9" s="8">
        <f>+'2003'!$W9</f>
        <v>0.21263345195729538</v>
      </c>
      <c r="I9" s="8">
        <f>+'2004'!$W9</f>
        <v>0.23184079601990049</v>
      </c>
      <c r="J9" s="8">
        <f>+'2005'!$W9</f>
        <v>0.2448875255623722</v>
      </c>
      <c r="K9" s="8">
        <f>+'2006'!$W9</f>
        <v>0.25040562466197946</v>
      </c>
      <c r="L9" s="8">
        <f>+'2007'!$W9</f>
        <v>0.24813895781637718</v>
      </c>
      <c r="M9" s="8">
        <f>+'2008'!$W9</f>
        <v>0.20563519525457241</v>
      </c>
      <c r="N9" s="8">
        <f>+'2009'!$W9</f>
        <v>0.20444242973708068</v>
      </c>
      <c r="O9" s="8">
        <f>+'2010'!$W9</f>
        <v>0.18302752293577981</v>
      </c>
      <c r="P9" s="8">
        <f>+'2011'!$W9</f>
        <v>0.16996047430830039</v>
      </c>
      <c r="Q9" s="8">
        <f>+'2012'!$W9</f>
        <v>0.17889709075119409</v>
      </c>
      <c r="R9" s="8">
        <f>+'2013'!$W9</f>
        <v>0.15685413005272408</v>
      </c>
      <c r="S9" s="8">
        <f>+'2014'!$S10</f>
        <v>0.14238875878220142</v>
      </c>
      <c r="T9" s="8">
        <f>'2015'!T10</f>
        <v>0.13505461767626614</v>
      </c>
      <c r="U9" s="55"/>
    </row>
    <row r="10" spans="1:21" x14ac:dyDescent="0.25">
      <c r="A10" t="s">
        <v>17</v>
      </c>
      <c r="B10" s="8">
        <f>+'1997'!$W10</f>
        <v>0.16216216216216217</v>
      </c>
      <c r="C10" s="8">
        <f>+'1998'!$W10</f>
        <v>0.19023282226007951</v>
      </c>
      <c r="D10" s="8">
        <f>+'1999'!$W10</f>
        <v>0.20953912111468381</v>
      </c>
      <c r="E10" s="8">
        <f>+'2000'!$W10</f>
        <v>0.22632911392405064</v>
      </c>
      <c r="F10" s="8">
        <f>+'2001'!$W10</f>
        <v>0.2731731240804316</v>
      </c>
      <c r="G10" s="8">
        <f>+'2002'!$W10</f>
        <v>0.26419521351478181</v>
      </c>
      <c r="H10" s="8">
        <f>+'2003'!$W10</f>
        <v>0.29517502365184484</v>
      </c>
      <c r="I10" s="8">
        <f>+'2004'!$W10</f>
        <v>0.28461907043603257</v>
      </c>
      <c r="J10" s="8">
        <f>+'2005'!$W10</f>
        <v>0.28095474888115368</v>
      </c>
      <c r="K10" s="8">
        <f>+'2006'!$W10</f>
        <v>0.25542965061378659</v>
      </c>
      <c r="L10" s="8">
        <f>+'2007'!$W10</f>
        <v>0.26265972550875533</v>
      </c>
      <c r="M10" s="8">
        <f>+'2008'!$W10</f>
        <v>0.25472132657761398</v>
      </c>
      <c r="N10" s="8">
        <f>+'2009'!$W10</f>
        <v>0.2575024201355276</v>
      </c>
      <c r="O10" s="8">
        <f>+'2010'!$W10</f>
        <v>0.26023131672597866</v>
      </c>
      <c r="P10" s="8">
        <f>+'2011'!$W10</f>
        <v>0.24049619847939174</v>
      </c>
      <c r="Q10" s="8">
        <f>+'2012'!$W10</f>
        <v>0.22975668129238133</v>
      </c>
      <c r="R10" s="8">
        <f>+'2013'!$W10</f>
        <v>0.21831819976312672</v>
      </c>
      <c r="S10" s="8">
        <f>+'2014'!$S12</f>
        <v>0.1860920666013712</v>
      </c>
      <c r="T10" s="8">
        <f>'2015'!T12</f>
        <v>0.19893255701115964</v>
      </c>
      <c r="U10" s="55"/>
    </row>
    <row r="11" spans="1:21" x14ac:dyDescent="0.25">
      <c r="A11" t="s">
        <v>18</v>
      </c>
      <c r="B11" s="8">
        <f>+'1997'!$W11</f>
        <v>0</v>
      </c>
      <c r="C11" s="8">
        <f>+'1998'!$W11</f>
        <v>7.9136690647482008E-2</v>
      </c>
      <c r="D11" s="8">
        <f>+'1999'!$W11</f>
        <v>7.0287539936102233E-2</v>
      </c>
      <c r="E11" s="8">
        <f>+'2000'!$W11</f>
        <v>0.14174757281553399</v>
      </c>
      <c r="F11" s="8">
        <f>+'2001'!$W11</f>
        <v>0.17597765363128492</v>
      </c>
      <c r="G11" s="8">
        <f>+'2002'!$W11</f>
        <v>0.18499573742540495</v>
      </c>
      <c r="H11" s="8">
        <f>+'2003'!$W11</f>
        <v>0.21685173089483997</v>
      </c>
      <c r="I11" s="8">
        <f>+'2004'!$W11</f>
        <v>0.21301093839953944</v>
      </c>
      <c r="J11" s="8">
        <f>+'2005'!$W11</f>
        <v>0.21665759390310288</v>
      </c>
      <c r="K11" s="8">
        <f>+'2006'!$W11</f>
        <v>0.18572167615106053</v>
      </c>
      <c r="L11" s="8">
        <f>+'2007'!$W11</f>
        <v>0.18529557873820168</v>
      </c>
      <c r="M11" s="8">
        <f>+'2008'!$W11</f>
        <v>0.18212237093690248</v>
      </c>
      <c r="N11" s="8">
        <f>+'2009'!$W11</f>
        <v>0.18629343629343628</v>
      </c>
      <c r="O11" s="8">
        <f>+'2010'!$W11</f>
        <v>0.19894026974951831</v>
      </c>
      <c r="P11" s="8">
        <f>+'2011'!$W11</f>
        <v>0.17418728772440562</v>
      </c>
      <c r="Q11" s="8">
        <f>+'2012'!$W11</f>
        <v>0.19151138716356109</v>
      </c>
      <c r="R11" s="8">
        <f>+'2013'!$W11</f>
        <v>0.18469945355191256</v>
      </c>
      <c r="S11" s="8">
        <f>+'2014'!$S13</f>
        <v>0.1194225721784777</v>
      </c>
      <c r="T11" s="8">
        <f>'2015'!T13</f>
        <v>0.11524163568773234</v>
      </c>
      <c r="U11" s="55"/>
    </row>
    <row r="12" spans="1:21" x14ac:dyDescent="0.25">
      <c r="A12" t="s">
        <v>19</v>
      </c>
      <c r="B12" s="8">
        <f>+'1997'!$W12</f>
        <v>0.12739322533136965</v>
      </c>
      <c r="C12" s="8">
        <f>+'1998'!$W12</f>
        <v>0.12980209545983701</v>
      </c>
      <c r="D12" s="8">
        <f>+'1999'!$W12</f>
        <v>0.13232323232323231</v>
      </c>
      <c r="E12" s="8">
        <f>+'2000'!$W12</f>
        <v>0.15986872948898265</v>
      </c>
      <c r="F12" s="8">
        <f>+'2001'!$W12</f>
        <v>0.18065316246382804</v>
      </c>
      <c r="G12" s="8">
        <f>+'2002'!$W12</f>
        <v>0.19530658591975775</v>
      </c>
      <c r="H12" s="8">
        <f>+'2003'!$W12</f>
        <v>0.20578778135048231</v>
      </c>
      <c r="I12" s="8">
        <f>+'2004'!$W12</f>
        <v>0.23542354235423543</v>
      </c>
      <c r="J12" s="8">
        <f>+'2005'!$W12</f>
        <v>0.23493747631678666</v>
      </c>
      <c r="K12" s="8">
        <f>+'2006'!$W12</f>
        <v>0.23231907894736842</v>
      </c>
      <c r="L12" s="8">
        <f>+'2007'!$W12</f>
        <v>0.234884732492388</v>
      </c>
      <c r="M12" s="8">
        <f>+'2008'!$W12</f>
        <v>0.24001794526693584</v>
      </c>
      <c r="N12" s="8">
        <f>+'2009'!$W12</f>
        <v>0.22978529008679763</v>
      </c>
      <c r="O12" s="8">
        <f>+'2010'!$W12</f>
        <v>0.23748819641170915</v>
      </c>
      <c r="P12" s="8">
        <f>+'2011'!$W12</f>
        <v>0.1890522047643183</v>
      </c>
      <c r="Q12" s="8">
        <f>+'2012'!$W12</f>
        <v>0.2200983069361005</v>
      </c>
      <c r="R12" s="8">
        <f>+'2013'!$W12</f>
        <v>0.1963151207115629</v>
      </c>
      <c r="S12" s="8">
        <f>+'2014'!$S14</f>
        <v>0.12738853503184713</v>
      </c>
      <c r="T12" s="8">
        <f>'2015'!T15</f>
        <v>0.125</v>
      </c>
      <c r="U12" s="55"/>
    </row>
    <row r="13" spans="1:21" x14ac:dyDescent="0.25">
      <c r="A13" t="s">
        <v>20</v>
      </c>
      <c r="B13" s="8">
        <f>+'1997'!$W13</f>
        <v>0.15389696169088507</v>
      </c>
      <c r="C13" s="8">
        <f>+'1998'!$W13</f>
        <v>0.17511939959062997</v>
      </c>
      <c r="D13" s="8">
        <f>+'1999'!$W13</f>
        <v>0.17838246409674982</v>
      </c>
      <c r="E13" s="8">
        <f>+'2000'!$W13</f>
        <v>0.19751381215469613</v>
      </c>
      <c r="F13" s="8">
        <f>+'2001'!$W13</f>
        <v>0.1970374510899944</v>
      </c>
      <c r="G13" s="8">
        <f>+'2002'!$W13</f>
        <v>0.22255353754404988</v>
      </c>
      <c r="H13" s="8">
        <f>+'2003'!$W13</f>
        <v>0.23658872077028886</v>
      </c>
      <c r="I13" s="8">
        <f>+'2004'!$W13</f>
        <v>0.26662924501824303</v>
      </c>
      <c r="J13" s="8">
        <f>+'2005'!$W13</f>
        <v>0.26901777907315649</v>
      </c>
      <c r="K13" s="8">
        <f>+'2006'!$W13</f>
        <v>0.26098901098901101</v>
      </c>
      <c r="L13" s="8">
        <f>+'2007'!$W13</f>
        <v>0.25112685125563428</v>
      </c>
      <c r="M13" s="8">
        <f>+'2008'!$W13</f>
        <v>0.24653465346534653</v>
      </c>
      <c r="N13" s="8">
        <f>+'2009'!$W13</f>
        <v>0.2597535934291581</v>
      </c>
      <c r="O13" s="8">
        <f>+'2010'!$W13</f>
        <v>0.25836631881971933</v>
      </c>
      <c r="P13" s="8">
        <f>+'2011'!$W13</f>
        <v>0.22413119875048809</v>
      </c>
      <c r="Q13" s="8">
        <f>+'2012'!$W13</f>
        <v>0.20571173583221777</v>
      </c>
      <c r="R13" s="8">
        <f>+'2013'!$W13</f>
        <v>0.1698464402047464</v>
      </c>
      <c r="S13" s="8">
        <f>+'2014'!$S15</f>
        <v>0.13820335636722605</v>
      </c>
      <c r="T13" s="8">
        <f>'2015'!T16</f>
        <v>0.13631578947368422</v>
      </c>
      <c r="U13" s="55"/>
    </row>
    <row r="14" spans="1:21" x14ac:dyDescent="0.25">
      <c r="A14" t="s">
        <v>21</v>
      </c>
      <c r="B14" s="8">
        <f>+'1997'!$W14</f>
        <v>0.14615384615384616</v>
      </c>
      <c r="C14" s="8">
        <f>+'1998'!$W14</f>
        <v>0.15278559369724254</v>
      </c>
      <c r="D14" s="8">
        <f>+'1999'!$W14</f>
        <v>0.14585666293393057</v>
      </c>
      <c r="E14" s="8">
        <f>+'2000'!$W14</f>
        <v>0.20735444330949948</v>
      </c>
      <c r="F14" s="8">
        <f>+'2001'!$W14</f>
        <v>0.19583088667058132</v>
      </c>
      <c r="G14" s="8">
        <f>+'2002'!$W14</f>
        <v>0.19572319572319571</v>
      </c>
      <c r="H14" s="8">
        <f>+'2003'!$W14</f>
        <v>0.1931445603576751</v>
      </c>
      <c r="I14" s="8">
        <f>+'2004'!$W14</f>
        <v>0.2069182389937107</v>
      </c>
      <c r="J14" s="8">
        <f>+'2005'!$W14</f>
        <v>0.22082415854042151</v>
      </c>
      <c r="K14" s="8">
        <f>+'2006'!$W14</f>
        <v>0.21364392678868552</v>
      </c>
      <c r="L14" s="8">
        <f>+'2007'!$W14</f>
        <v>0.21445866482186096</v>
      </c>
      <c r="M14" s="8">
        <f>+'2008'!$W14</f>
        <v>0.22392857142857142</v>
      </c>
      <c r="N14" s="8">
        <f>+'2009'!$W14</f>
        <v>0.22478914558122479</v>
      </c>
      <c r="O14" s="8">
        <f>+'2010'!$W14</f>
        <v>0.20574336604870955</v>
      </c>
      <c r="P14" s="8">
        <f>+'2011'!$W14</f>
        <v>0.17644831503218478</v>
      </c>
      <c r="Q14" s="8">
        <f>+'2012'!$W14</f>
        <v>0.18683001531393567</v>
      </c>
      <c r="R14" s="8">
        <f>+'2013'!$W14</f>
        <v>0.17253948967193194</v>
      </c>
      <c r="S14" s="8">
        <f>+'2014'!$S16</f>
        <v>0.12483281319661169</v>
      </c>
      <c r="T14" s="8">
        <f>'2015'!T17</f>
        <v>0.10847457627118644</v>
      </c>
      <c r="U14" s="55"/>
    </row>
    <row r="15" spans="1:21" x14ac:dyDescent="0.25">
      <c r="A15" t="s">
        <v>22</v>
      </c>
      <c r="B15" s="8">
        <f>+'1997'!$W15</f>
        <v>9.0909090909090912E-2</v>
      </c>
      <c r="C15" s="8">
        <f>+'1998'!$W15</f>
        <v>0.1118421052631579</v>
      </c>
      <c r="D15" s="8">
        <f>+'1999'!$W15</f>
        <v>0.1336104513064133</v>
      </c>
      <c r="E15" s="8">
        <f>+'2000'!$W15</f>
        <v>0.18466898954703834</v>
      </c>
      <c r="F15" s="8">
        <f>+'2001'!$W15</f>
        <v>0.18873576992210905</v>
      </c>
      <c r="G15" s="8">
        <f>+'2002'!$W15</f>
        <v>0.20335195530726258</v>
      </c>
      <c r="H15" s="8">
        <f>+'2003'!$W15</f>
        <v>0.20913593835993396</v>
      </c>
      <c r="I15" s="8">
        <f>+'2004'!$W15</f>
        <v>0.23953098827470687</v>
      </c>
      <c r="J15" s="8">
        <f>+'2005'!$W15</f>
        <v>0.24473842453397474</v>
      </c>
      <c r="K15" s="8">
        <f>+'2006'!$W15</f>
        <v>0.19875000000000001</v>
      </c>
      <c r="L15" s="8">
        <f>+'2007'!$W15</f>
        <v>0.18378756114605171</v>
      </c>
      <c r="M15" s="8">
        <f>+'2008'!$W15</f>
        <v>0.19984264358772619</v>
      </c>
      <c r="N15" s="8">
        <f>+'2009'!$W15</f>
        <v>0.19964973730297722</v>
      </c>
      <c r="O15" s="8">
        <f>+'2010'!$W15</f>
        <v>0.19840566873339238</v>
      </c>
      <c r="P15" s="8">
        <f>+'2011'!$W15</f>
        <v>0.16069868995633188</v>
      </c>
      <c r="Q15" s="8">
        <f>+'2012'!$W15</f>
        <v>0.16605166051660517</v>
      </c>
      <c r="R15" s="8">
        <f>+'2013'!$W15</f>
        <v>0.12092130518234165</v>
      </c>
      <c r="S15" s="8">
        <f>+'2014'!$S17</f>
        <v>9.9894847528916933E-2</v>
      </c>
      <c r="T15" s="8">
        <f>'2015'!T18</f>
        <v>0.10273224043715846</v>
      </c>
      <c r="U15" s="55"/>
    </row>
    <row r="16" spans="1:21" x14ac:dyDescent="0.25">
      <c r="A16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>
        <f>+'2014'!$S3</f>
        <v>0.16</v>
      </c>
      <c r="T16" s="8">
        <f>'2015'!T3</f>
        <v>6.4516129032258063E-2</v>
      </c>
      <c r="U16" s="55"/>
    </row>
    <row r="17" spans="1:21" x14ac:dyDescent="0.25">
      <c r="A17" t="s">
        <v>55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>'2015'!T14</f>
        <v>4.5454545454545456E-2</v>
      </c>
      <c r="U17" s="55"/>
    </row>
    <row r="18" spans="1:21" x14ac:dyDescent="0.25">
      <c r="A18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>
        <f>+'2014'!$S11</f>
        <v>0.1875</v>
      </c>
      <c r="T18" s="8">
        <f>'2015'!T11</f>
        <v>0.10344827586206896</v>
      </c>
      <c r="U18" s="55"/>
    </row>
    <row r="19" spans="1:21" x14ac:dyDescent="0.25">
      <c r="A19" t="s">
        <v>30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f>+'2014'!$S18</f>
        <v>0.15548281505728315</v>
      </c>
      <c r="T19" s="8">
        <f>'2015'!T19</f>
        <v>0.17911176183504149</v>
      </c>
      <c r="U19" s="55"/>
    </row>
    <row r="20" spans="1:21" x14ac:dyDescent="0.25">
      <c r="A20" t="s">
        <v>33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f>+'2014'!$S20</f>
        <v>0</v>
      </c>
      <c r="T20" s="8">
        <f>'2015'!T21</f>
        <v>0.20454545454545456</v>
      </c>
      <c r="U20" s="55"/>
    </row>
    <row r="21" spans="1:21" x14ac:dyDescent="0.25">
      <c r="A21" t="s">
        <v>31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>
        <f>+'2014'!$S19</f>
        <v>0.1377245508982036</v>
      </c>
      <c r="T21" s="8">
        <f>'2015'!T20</f>
        <v>0.13275193798449614</v>
      </c>
      <c r="U21" s="55"/>
    </row>
    <row r="22" spans="1:21" x14ac:dyDescent="0.25">
      <c r="A22" t="s">
        <v>23</v>
      </c>
      <c r="B22" s="8">
        <f>+'1997'!$W16</f>
        <v>0.12838825405261758</v>
      </c>
      <c r="C22" s="8">
        <f>+'1998'!$W16</f>
        <v>0.13506567675613934</v>
      </c>
      <c r="D22" s="8">
        <f>+'1999'!$W16</f>
        <v>0.1426841762130949</v>
      </c>
      <c r="E22" s="8">
        <f>+'2000'!$W16</f>
        <v>0.18547021244985887</v>
      </c>
      <c r="F22" s="8">
        <f>+'2001'!$W16</f>
        <v>0.17808850645359559</v>
      </c>
      <c r="G22" s="8">
        <f>+'2002'!$W16</f>
        <v>0.18685886098337459</v>
      </c>
      <c r="H22" s="8">
        <f>+'2003'!$W16</f>
        <v>0.20167970547630004</v>
      </c>
      <c r="I22" s="8">
        <f>+'2004'!$W16</f>
        <v>0.21353491720662346</v>
      </c>
      <c r="J22" s="8">
        <f>+'2005'!$W16</f>
        <v>0.21716302540617799</v>
      </c>
      <c r="K22" s="8">
        <f>+'2006'!$W16</f>
        <v>0.20358469429868523</v>
      </c>
      <c r="L22" s="8">
        <f>+'2007'!$W16</f>
        <v>0.19958001833722752</v>
      </c>
      <c r="M22" s="8">
        <f>+'2008'!$W16</f>
        <v>0.1988060942650946</v>
      </c>
      <c r="N22" s="8">
        <f>+'2009'!$W16</f>
        <v>0.19721919462691842</v>
      </c>
      <c r="O22" s="8">
        <f>+'2010'!$W16</f>
        <v>0.19134288668931895</v>
      </c>
      <c r="P22" s="8">
        <f>+'2011'!$W16</f>
        <v>0.1703623253989803</v>
      </c>
      <c r="Q22" s="8">
        <f>+'2012'!$W16</f>
        <v>0.17581971056168536</v>
      </c>
      <c r="R22" s="8">
        <f>+'2013'!$W16</f>
        <v>0.15378021035972173</v>
      </c>
      <c r="S22" s="8">
        <f>+'2014'!$S21</f>
        <v>0.12049564634963161</v>
      </c>
      <c r="T22" s="8">
        <f>'2015'!T22</f>
        <v>0.12696428571428572</v>
      </c>
    </row>
    <row r="23" spans="1:21" x14ac:dyDescent="0.25">
      <c r="R23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7"/>
  <sheetViews>
    <sheetView zoomScale="10" zoomScaleNormal="10" workbookViewId="0">
      <selection activeCell="E3" sqref="E3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355</v>
      </c>
      <c r="E3">
        <v>11.7</v>
      </c>
      <c r="G3">
        <v>377</v>
      </c>
      <c r="I3">
        <v>12.43</v>
      </c>
      <c r="K3" s="1">
        <v>2290</v>
      </c>
      <c r="M3">
        <v>75.48</v>
      </c>
      <c r="O3">
        <v>12</v>
      </c>
      <c r="Q3">
        <v>0.4</v>
      </c>
      <c r="S3" s="1">
        <v>3034</v>
      </c>
      <c r="T3" t="s">
        <v>10</v>
      </c>
      <c r="U3" s="1">
        <f>+S3-O3</f>
        <v>3022</v>
      </c>
      <c r="V3" s="3">
        <f>+C3/$U3</f>
        <v>0.11747187293183323</v>
      </c>
      <c r="W3" s="2">
        <f>+G3/$U3</f>
        <v>0.12475181998676373</v>
      </c>
      <c r="X3" s="2">
        <f>+K3/$U3</f>
        <v>0.75777630708140309</v>
      </c>
    </row>
    <row r="4" spans="1:24" x14ac:dyDescent="0.25">
      <c r="A4" t="s">
        <v>11</v>
      </c>
      <c r="C4" s="4">
        <v>280</v>
      </c>
      <c r="E4">
        <v>10.029999999999999</v>
      </c>
      <c r="G4">
        <v>242</v>
      </c>
      <c r="I4">
        <v>8.66</v>
      </c>
      <c r="K4" s="1">
        <v>1785</v>
      </c>
      <c r="M4">
        <v>63.91</v>
      </c>
      <c r="O4">
        <v>486</v>
      </c>
      <c r="Q4">
        <v>17.399999999999999</v>
      </c>
      <c r="S4" s="1">
        <v>2793</v>
      </c>
      <c r="T4" t="s">
        <v>11</v>
      </c>
      <c r="U4" s="1">
        <f t="shared" ref="U4:U16" si="0">+S4-O4</f>
        <v>2307</v>
      </c>
      <c r="V4" s="3">
        <f t="shared" ref="V4:V16" si="1">+C4/$U4</f>
        <v>0.12136974425661032</v>
      </c>
      <c r="W4" s="2">
        <f t="shared" ref="W4:W16" si="2">+G4/$U4</f>
        <v>0.10489813610749892</v>
      </c>
      <c r="X4" s="2">
        <f t="shared" ref="X4:X16" si="3">+K4/$U4</f>
        <v>0.77373211963589072</v>
      </c>
    </row>
    <row r="5" spans="1:24" x14ac:dyDescent="0.25">
      <c r="A5" t="s">
        <v>12</v>
      </c>
      <c r="C5" s="4">
        <v>551</v>
      </c>
      <c r="E5">
        <v>13.22</v>
      </c>
      <c r="G5">
        <v>476</v>
      </c>
      <c r="I5">
        <v>11.42</v>
      </c>
      <c r="K5" s="1">
        <v>2756</v>
      </c>
      <c r="M5">
        <v>66.14</v>
      </c>
      <c r="O5">
        <v>384</v>
      </c>
      <c r="Q5">
        <v>9.2200000000000006</v>
      </c>
      <c r="S5" s="1">
        <v>4167</v>
      </c>
      <c r="T5" t="s">
        <v>12</v>
      </c>
      <c r="U5" s="1">
        <f t="shared" si="0"/>
        <v>3783</v>
      </c>
      <c r="V5" s="3">
        <f t="shared" si="1"/>
        <v>0.14565159925984669</v>
      </c>
      <c r="W5" s="2">
        <f t="shared" si="2"/>
        <v>0.12582606397039386</v>
      </c>
      <c r="X5" s="2">
        <f t="shared" si="3"/>
        <v>0.72852233676975942</v>
      </c>
    </row>
    <row r="6" spans="1:24" x14ac:dyDescent="0.25">
      <c r="A6" t="s">
        <v>13</v>
      </c>
      <c r="C6" s="4">
        <v>397</v>
      </c>
      <c r="E6">
        <v>10.39</v>
      </c>
      <c r="G6">
        <v>370</v>
      </c>
      <c r="I6">
        <v>9.68</v>
      </c>
      <c r="K6" s="1">
        <v>2154</v>
      </c>
      <c r="M6">
        <v>56.36</v>
      </c>
      <c r="O6">
        <v>901</v>
      </c>
      <c r="Q6">
        <v>23.57</v>
      </c>
      <c r="S6" s="1">
        <v>3822</v>
      </c>
      <c r="T6" t="s">
        <v>13</v>
      </c>
      <c r="U6" s="1">
        <f t="shared" si="0"/>
        <v>2921</v>
      </c>
      <c r="V6" s="3">
        <f t="shared" si="1"/>
        <v>0.13591235878123931</v>
      </c>
      <c r="W6" s="2">
        <f t="shared" si="2"/>
        <v>0.12666894899007189</v>
      </c>
      <c r="X6" s="2">
        <f t="shared" si="3"/>
        <v>0.73741869222868883</v>
      </c>
    </row>
    <row r="7" spans="1:24" x14ac:dyDescent="0.25">
      <c r="A7" t="s">
        <v>14</v>
      </c>
      <c r="C7" s="4">
        <v>183</v>
      </c>
      <c r="E7">
        <v>17.920000000000002</v>
      </c>
      <c r="G7">
        <v>96</v>
      </c>
      <c r="I7">
        <v>9.4</v>
      </c>
      <c r="K7" s="1">
        <v>693</v>
      </c>
      <c r="M7">
        <v>67.87</v>
      </c>
      <c r="O7">
        <v>49</v>
      </c>
      <c r="Q7">
        <v>4.8</v>
      </c>
      <c r="S7" s="1">
        <v>1021</v>
      </c>
      <c r="T7" t="s">
        <v>14</v>
      </c>
      <c r="U7" s="1">
        <f t="shared" si="0"/>
        <v>972</v>
      </c>
      <c r="V7" s="3">
        <f t="shared" si="1"/>
        <v>0.18827160493827161</v>
      </c>
      <c r="W7" s="2">
        <f t="shared" si="2"/>
        <v>9.8765432098765427E-2</v>
      </c>
      <c r="X7" s="2">
        <f t="shared" si="3"/>
        <v>0.71296296296296291</v>
      </c>
    </row>
    <row r="8" spans="1:24" x14ac:dyDescent="0.25">
      <c r="A8" t="s">
        <v>15</v>
      </c>
      <c r="C8" s="4">
        <v>362</v>
      </c>
      <c r="E8">
        <v>11.77</v>
      </c>
      <c r="G8">
        <v>297</v>
      </c>
      <c r="I8">
        <v>9.66</v>
      </c>
      <c r="K8" s="1">
        <v>2062</v>
      </c>
      <c r="M8">
        <v>67.040000000000006</v>
      </c>
      <c r="O8">
        <v>355</v>
      </c>
      <c r="Q8">
        <v>11.54</v>
      </c>
      <c r="S8" s="1">
        <v>3076</v>
      </c>
      <c r="T8" t="s">
        <v>15</v>
      </c>
      <c r="U8" s="1">
        <f t="shared" si="0"/>
        <v>2721</v>
      </c>
      <c r="V8" s="3">
        <f t="shared" si="1"/>
        <v>0.13303932377802277</v>
      </c>
      <c r="W8" s="2">
        <f t="shared" si="2"/>
        <v>0.10915104740904079</v>
      </c>
      <c r="X8" s="2">
        <f t="shared" si="3"/>
        <v>0.75780962881293645</v>
      </c>
    </row>
    <row r="9" spans="1:24" x14ac:dyDescent="0.25">
      <c r="A9" t="s">
        <v>16</v>
      </c>
      <c r="C9" s="4">
        <v>354</v>
      </c>
      <c r="E9">
        <v>17.46</v>
      </c>
      <c r="G9">
        <v>220</v>
      </c>
      <c r="I9">
        <v>10.85</v>
      </c>
      <c r="K9" s="1">
        <v>1198</v>
      </c>
      <c r="M9">
        <v>59.1</v>
      </c>
      <c r="O9">
        <v>255</v>
      </c>
      <c r="Q9">
        <v>12.58</v>
      </c>
      <c r="S9" s="1">
        <v>2027</v>
      </c>
      <c r="T9" t="s">
        <v>16</v>
      </c>
      <c r="U9" s="1">
        <f t="shared" si="0"/>
        <v>1772</v>
      </c>
      <c r="V9" s="3">
        <f t="shared" si="1"/>
        <v>0.19977426636568849</v>
      </c>
      <c r="W9" s="2">
        <f t="shared" si="2"/>
        <v>0.12415349887133183</v>
      </c>
      <c r="X9" s="2">
        <f t="shared" si="3"/>
        <v>0.67607223476297973</v>
      </c>
    </row>
    <row r="10" spans="1:24" x14ac:dyDescent="0.25">
      <c r="A10" t="s">
        <v>17</v>
      </c>
      <c r="C10" s="4">
        <v>298</v>
      </c>
      <c r="E10">
        <v>16.510000000000002</v>
      </c>
      <c r="G10">
        <v>270</v>
      </c>
      <c r="I10">
        <v>14.96</v>
      </c>
      <c r="K10" s="1">
        <v>1097</v>
      </c>
      <c r="M10">
        <v>60.78</v>
      </c>
      <c r="O10">
        <v>140</v>
      </c>
      <c r="Q10">
        <v>7.76</v>
      </c>
      <c r="S10" s="1">
        <v>1805</v>
      </c>
      <c r="T10" t="s">
        <v>17</v>
      </c>
      <c r="U10" s="1">
        <f t="shared" si="0"/>
        <v>1665</v>
      </c>
      <c r="V10" s="3">
        <f t="shared" si="1"/>
        <v>0.17897897897897899</v>
      </c>
      <c r="W10" s="2">
        <f t="shared" si="2"/>
        <v>0.16216216216216217</v>
      </c>
      <c r="X10" s="2">
        <f t="shared" si="3"/>
        <v>0.65885885885885886</v>
      </c>
    </row>
    <row r="11" spans="1:24" x14ac:dyDescent="0.25">
      <c r="A11" t="s">
        <v>18</v>
      </c>
      <c r="C11" s="4"/>
      <c r="K11" s="1"/>
      <c r="S11" s="1"/>
      <c r="U11" s="1"/>
      <c r="V11" s="3"/>
      <c r="W11" s="2"/>
      <c r="X11" s="2"/>
    </row>
    <row r="12" spans="1:24" x14ac:dyDescent="0.25">
      <c r="A12" t="s">
        <v>19</v>
      </c>
      <c r="C12" s="4">
        <v>453</v>
      </c>
      <c r="E12">
        <v>32.450000000000003</v>
      </c>
      <c r="G12">
        <v>173</v>
      </c>
      <c r="I12">
        <v>12.39</v>
      </c>
      <c r="K12" s="1">
        <v>732</v>
      </c>
      <c r="M12">
        <v>52.44</v>
      </c>
      <c r="O12">
        <v>38</v>
      </c>
      <c r="Q12">
        <v>2.72</v>
      </c>
      <c r="S12" s="1">
        <v>1396</v>
      </c>
      <c r="T12" t="s">
        <v>19</v>
      </c>
      <c r="U12" s="1">
        <f t="shared" si="0"/>
        <v>1358</v>
      </c>
      <c r="V12" s="3">
        <f t="shared" si="1"/>
        <v>0.33357879234167892</v>
      </c>
      <c r="W12" s="2">
        <f t="shared" si="2"/>
        <v>0.12739322533136965</v>
      </c>
      <c r="X12" s="2">
        <f t="shared" si="3"/>
        <v>0.53902798232695137</v>
      </c>
    </row>
    <row r="13" spans="1:24" x14ac:dyDescent="0.25">
      <c r="A13" t="s">
        <v>20</v>
      </c>
      <c r="C13" s="4">
        <v>922</v>
      </c>
      <c r="E13">
        <v>19.25</v>
      </c>
      <c r="G13">
        <v>699</v>
      </c>
      <c r="I13">
        <v>14.6</v>
      </c>
      <c r="K13" s="1">
        <v>2921</v>
      </c>
      <c r="M13">
        <v>60.99</v>
      </c>
      <c r="O13">
        <v>247</v>
      </c>
      <c r="Q13">
        <v>5.16</v>
      </c>
      <c r="S13" s="1">
        <v>4789</v>
      </c>
      <c r="T13" t="s">
        <v>20</v>
      </c>
      <c r="U13" s="1">
        <f t="shared" si="0"/>
        <v>4542</v>
      </c>
      <c r="V13" s="3">
        <f t="shared" si="1"/>
        <v>0.20299427564949363</v>
      </c>
      <c r="W13" s="2">
        <f t="shared" si="2"/>
        <v>0.15389696169088507</v>
      </c>
      <c r="X13" s="2">
        <f t="shared" si="3"/>
        <v>0.64310876265962136</v>
      </c>
    </row>
    <row r="14" spans="1:24" x14ac:dyDescent="0.25">
      <c r="A14" t="s">
        <v>21</v>
      </c>
      <c r="C14" s="4">
        <v>701</v>
      </c>
      <c r="E14">
        <v>18.12</v>
      </c>
      <c r="G14">
        <v>494</v>
      </c>
      <c r="I14">
        <v>12.77</v>
      </c>
      <c r="K14" s="1">
        <v>2185</v>
      </c>
      <c r="M14">
        <v>56.47</v>
      </c>
      <c r="O14">
        <v>489</v>
      </c>
      <c r="Q14">
        <v>12.64</v>
      </c>
      <c r="S14" s="1">
        <v>3869</v>
      </c>
      <c r="T14" t="s">
        <v>21</v>
      </c>
      <c r="U14" s="1">
        <f t="shared" si="0"/>
        <v>3380</v>
      </c>
      <c r="V14" s="3">
        <f t="shared" si="1"/>
        <v>0.20739644970414201</v>
      </c>
      <c r="W14" s="2">
        <f t="shared" si="2"/>
        <v>0.14615384615384616</v>
      </c>
      <c r="X14" s="2">
        <f t="shared" si="3"/>
        <v>0.64644970414201186</v>
      </c>
    </row>
    <row r="15" spans="1:24" x14ac:dyDescent="0.25">
      <c r="A15" t="s">
        <v>22</v>
      </c>
      <c r="C15" s="5">
        <v>259</v>
      </c>
      <c r="E15">
        <v>14.51</v>
      </c>
      <c r="G15" s="1">
        <v>151</v>
      </c>
      <c r="I15">
        <v>8.4600000000000009</v>
      </c>
      <c r="K15" s="1">
        <v>1251</v>
      </c>
      <c r="M15">
        <v>70.08</v>
      </c>
      <c r="O15" s="1">
        <v>124</v>
      </c>
      <c r="Q15">
        <v>6.95</v>
      </c>
      <c r="S15" s="1">
        <v>1785</v>
      </c>
      <c r="T15" t="s">
        <v>22</v>
      </c>
      <c r="U15" s="1">
        <f t="shared" si="0"/>
        <v>1661</v>
      </c>
      <c r="V15" s="3">
        <f t="shared" si="1"/>
        <v>0.15593016255267911</v>
      </c>
      <c r="W15" s="2">
        <f t="shared" si="2"/>
        <v>9.0909090909090912E-2</v>
      </c>
      <c r="X15" s="2">
        <f t="shared" si="3"/>
        <v>0.75316074653822995</v>
      </c>
    </row>
    <row r="16" spans="1:24" x14ac:dyDescent="0.25">
      <c r="A16" t="s">
        <v>23</v>
      </c>
      <c r="C16" s="5">
        <v>5115</v>
      </c>
      <c r="E16">
        <v>15.23</v>
      </c>
      <c r="G16" s="1">
        <v>3865</v>
      </c>
      <c r="I16">
        <v>11.51</v>
      </c>
      <c r="K16" s="1">
        <v>21124</v>
      </c>
      <c r="M16">
        <v>62.9</v>
      </c>
      <c r="O16" s="1">
        <v>3481</v>
      </c>
      <c r="Q16">
        <v>10.36</v>
      </c>
      <c r="S16" s="1">
        <v>33585</v>
      </c>
      <c r="T16" t="s">
        <v>23</v>
      </c>
      <c r="U16" s="1">
        <f t="shared" si="0"/>
        <v>30104</v>
      </c>
      <c r="V16" s="3">
        <f t="shared" si="1"/>
        <v>0.16991097528567634</v>
      </c>
      <c r="W16" s="2">
        <f t="shared" si="2"/>
        <v>0.12838825405261758</v>
      </c>
      <c r="X16" s="2">
        <f t="shared" si="3"/>
        <v>0.70170077066170611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32</v>
      </c>
      <c r="E22">
        <v>8.4</v>
      </c>
      <c r="G22">
        <v>99</v>
      </c>
      <c r="I22">
        <v>25.98</v>
      </c>
      <c r="K22">
        <v>246</v>
      </c>
      <c r="M22">
        <v>64.569999999999993</v>
      </c>
      <c r="O22">
        <v>4</v>
      </c>
      <c r="Q22">
        <v>1.05</v>
      </c>
      <c r="S22">
        <v>381</v>
      </c>
      <c r="T22" t="s">
        <v>10</v>
      </c>
      <c r="U22" s="1">
        <f>+S22-O22</f>
        <v>377</v>
      </c>
      <c r="V22" s="3">
        <f>+C22/$U22</f>
        <v>8.4880636604774531E-2</v>
      </c>
      <c r="W22" s="2">
        <f>+G22/$U22</f>
        <v>0.2625994694960212</v>
      </c>
      <c r="X22" s="2">
        <f>+K22/$U22</f>
        <v>0.65251989389920428</v>
      </c>
    </row>
    <row r="23" spans="1:24" x14ac:dyDescent="0.25">
      <c r="A23" t="s">
        <v>11</v>
      </c>
      <c r="C23" s="4">
        <v>18</v>
      </c>
      <c r="E23">
        <v>4.8499999999999996</v>
      </c>
      <c r="G23">
        <v>42</v>
      </c>
      <c r="I23">
        <v>11.32</v>
      </c>
      <c r="K23">
        <v>169</v>
      </c>
      <c r="M23">
        <v>45.55</v>
      </c>
      <c r="O23">
        <v>142</v>
      </c>
      <c r="Q23">
        <v>38.270000000000003</v>
      </c>
      <c r="S23">
        <v>371</v>
      </c>
      <c r="T23" t="s">
        <v>11</v>
      </c>
      <c r="U23" s="1">
        <f t="shared" ref="U23:U35" si="4">+S23-O23</f>
        <v>229</v>
      </c>
      <c r="V23" s="3">
        <f t="shared" ref="V23:V35" si="5">+C23/$U23</f>
        <v>7.8602620087336247E-2</v>
      </c>
      <c r="W23" s="2">
        <f t="shared" ref="W23:W35" si="6">+G23/$U23</f>
        <v>0.18340611353711792</v>
      </c>
      <c r="X23" s="2">
        <f t="shared" ref="X23:X35" si="7">+K23/$U23</f>
        <v>0.73799126637554591</v>
      </c>
    </row>
    <row r="24" spans="1:24" x14ac:dyDescent="0.25">
      <c r="A24" t="s">
        <v>12</v>
      </c>
      <c r="C24" s="4">
        <v>48</v>
      </c>
      <c r="E24">
        <v>8.6</v>
      </c>
      <c r="G24">
        <v>93</v>
      </c>
      <c r="I24">
        <v>16.670000000000002</v>
      </c>
      <c r="K24">
        <v>403</v>
      </c>
      <c r="M24">
        <v>72.22</v>
      </c>
      <c r="O24">
        <v>14</v>
      </c>
      <c r="Q24">
        <v>2.5099999999999998</v>
      </c>
      <c r="S24">
        <v>558</v>
      </c>
      <c r="T24" t="s">
        <v>12</v>
      </c>
      <c r="U24" s="1">
        <f t="shared" si="4"/>
        <v>544</v>
      </c>
      <c r="V24" s="3">
        <f t="shared" si="5"/>
        <v>8.8235294117647065E-2</v>
      </c>
      <c r="W24" s="2">
        <f t="shared" si="6"/>
        <v>0.17095588235294118</v>
      </c>
      <c r="X24" s="2">
        <f t="shared" si="7"/>
        <v>0.7408088235294118</v>
      </c>
    </row>
    <row r="25" spans="1:24" x14ac:dyDescent="0.25">
      <c r="A25" t="s">
        <v>13</v>
      </c>
      <c r="C25" s="4">
        <v>51</v>
      </c>
      <c r="E25">
        <v>7.81</v>
      </c>
      <c r="G25">
        <v>90</v>
      </c>
      <c r="I25">
        <v>13.78</v>
      </c>
      <c r="K25">
        <v>378</v>
      </c>
      <c r="M25">
        <v>57.89</v>
      </c>
      <c r="O25">
        <v>134</v>
      </c>
      <c r="Q25">
        <v>20.52</v>
      </c>
      <c r="S25">
        <v>653</v>
      </c>
      <c r="T25" t="s">
        <v>13</v>
      </c>
      <c r="U25" s="1">
        <f t="shared" si="4"/>
        <v>519</v>
      </c>
      <c r="V25" s="3">
        <f t="shared" si="5"/>
        <v>9.8265895953757232E-2</v>
      </c>
      <c r="W25" s="2">
        <f t="shared" si="6"/>
        <v>0.17341040462427745</v>
      </c>
      <c r="X25" s="2">
        <f t="shared" si="7"/>
        <v>0.72832369942196529</v>
      </c>
    </row>
    <row r="26" spans="1:24" x14ac:dyDescent="0.25">
      <c r="A26" t="s">
        <v>14</v>
      </c>
      <c r="C26" s="4">
        <v>19</v>
      </c>
      <c r="E26">
        <v>11.52</v>
      </c>
      <c r="G26">
        <v>17</v>
      </c>
      <c r="I26">
        <v>10.3</v>
      </c>
      <c r="K26">
        <v>128</v>
      </c>
      <c r="M26">
        <v>77.58</v>
      </c>
      <c r="O26">
        <v>1</v>
      </c>
      <c r="Q26">
        <v>0.61</v>
      </c>
      <c r="S26">
        <v>165</v>
      </c>
      <c r="T26" t="s">
        <v>14</v>
      </c>
      <c r="U26" s="1">
        <f t="shared" si="4"/>
        <v>164</v>
      </c>
      <c r="V26" s="3">
        <f t="shared" si="5"/>
        <v>0.11585365853658537</v>
      </c>
      <c r="W26" s="2">
        <f t="shared" si="6"/>
        <v>0.10365853658536585</v>
      </c>
      <c r="X26" s="2">
        <f t="shared" si="7"/>
        <v>0.78048780487804881</v>
      </c>
    </row>
    <row r="27" spans="1:24" x14ac:dyDescent="0.25">
      <c r="A27" t="s">
        <v>15</v>
      </c>
      <c r="C27" s="4">
        <v>40</v>
      </c>
      <c r="E27">
        <v>9.0500000000000007</v>
      </c>
      <c r="G27">
        <v>46</v>
      </c>
      <c r="I27">
        <v>10.41</v>
      </c>
      <c r="K27">
        <v>255</v>
      </c>
      <c r="M27">
        <v>57.69</v>
      </c>
      <c r="O27">
        <v>101</v>
      </c>
      <c r="Q27">
        <v>22.85</v>
      </c>
      <c r="S27">
        <v>442</v>
      </c>
      <c r="T27" t="s">
        <v>15</v>
      </c>
      <c r="U27" s="1">
        <f t="shared" si="4"/>
        <v>341</v>
      </c>
      <c r="V27" s="3">
        <f t="shared" si="5"/>
        <v>0.11730205278592376</v>
      </c>
      <c r="W27" s="2">
        <f t="shared" si="6"/>
        <v>0.13489736070381231</v>
      </c>
      <c r="X27" s="2">
        <f t="shared" si="7"/>
        <v>0.74780058651026393</v>
      </c>
    </row>
    <row r="28" spans="1:24" x14ac:dyDescent="0.25">
      <c r="A28" t="s">
        <v>16</v>
      </c>
      <c r="C28" s="4">
        <v>90</v>
      </c>
      <c r="E28">
        <v>13.93</v>
      </c>
      <c r="G28">
        <v>72</v>
      </c>
      <c r="I28">
        <v>11.15</v>
      </c>
      <c r="K28">
        <v>444</v>
      </c>
      <c r="M28">
        <v>68.73</v>
      </c>
      <c r="O28">
        <v>40</v>
      </c>
      <c r="Q28">
        <v>6.19</v>
      </c>
      <c r="S28">
        <v>646</v>
      </c>
      <c r="T28" t="s">
        <v>16</v>
      </c>
      <c r="U28" s="1">
        <f t="shared" si="4"/>
        <v>606</v>
      </c>
      <c r="V28" s="3">
        <f t="shared" si="5"/>
        <v>0.14851485148514851</v>
      </c>
      <c r="W28" s="2">
        <f t="shared" si="6"/>
        <v>0.11881188118811881</v>
      </c>
      <c r="X28" s="2">
        <f t="shared" si="7"/>
        <v>0.73267326732673266</v>
      </c>
    </row>
    <row r="29" spans="1:24" x14ac:dyDescent="0.25">
      <c r="A29" t="s">
        <v>17</v>
      </c>
      <c r="C29" s="4">
        <v>49</v>
      </c>
      <c r="E29">
        <v>13.1</v>
      </c>
      <c r="G29">
        <v>75</v>
      </c>
      <c r="I29">
        <v>20.05</v>
      </c>
      <c r="K29">
        <v>204</v>
      </c>
      <c r="M29">
        <v>54.55</v>
      </c>
      <c r="O29">
        <v>46</v>
      </c>
      <c r="Q29">
        <v>12.3</v>
      </c>
      <c r="S29">
        <v>374</v>
      </c>
      <c r="T29" t="s">
        <v>17</v>
      </c>
      <c r="U29" s="1">
        <f t="shared" si="4"/>
        <v>328</v>
      </c>
      <c r="V29" s="3">
        <f t="shared" si="5"/>
        <v>0.14939024390243902</v>
      </c>
      <c r="W29" s="2">
        <f t="shared" si="6"/>
        <v>0.22865853658536586</v>
      </c>
      <c r="X29" s="2">
        <f t="shared" si="7"/>
        <v>0.62195121951219512</v>
      </c>
    </row>
    <row r="30" spans="1:24" x14ac:dyDescent="0.25">
      <c r="A30" t="s">
        <v>18</v>
      </c>
      <c r="C30" s="4"/>
      <c r="U30" s="1"/>
      <c r="V30" s="3"/>
      <c r="W30" s="2"/>
      <c r="X30" s="2"/>
    </row>
    <row r="31" spans="1:24" x14ac:dyDescent="0.25">
      <c r="A31" t="s">
        <v>19</v>
      </c>
      <c r="C31" s="4">
        <v>84</v>
      </c>
      <c r="E31">
        <v>20.05</v>
      </c>
      <c r="G31">
        <v>54</v>
      </c>
      <c r="I31">
        <v>12.89</v>
      </c>
      <c r="K31">
        <v>274</v>
      </c>
      <c r="M31">
        <v>65.39</v>
      </c>
      <c r="O31">
        <v>7</v>
      </c>
      <c r="Q31">
        <v>1.67</v>
      </c>
      <c r="S31">
        <v>419</v>
      </c>
      <c r="T31" t="s">
        <v>19</v>
      </c>
      <c r="U31" s="1">
        <f t="shared" si="4"/>
        <v>412</v>
      </c>
      <c r="V31" s="3">
        <f t="shared" si="5"/>
        <v>0.20388349514563106</v>
      </c>
      <c r="W31" s="2">
        <f t="shared" si="6"/>
        <v>0.13106796116504854</v>
      </c>
      <c r="X31" s="2">
        <f t="shared" si="7"/>
        <v>0.66504854368932043</v>
      </c>
    </row>
    <row r="32" spans="1:24" x14ac:dyDescent="0.25">
      <c r="A32" t="s">
        <v>20</v>
      </c>
      <c r="C32" s="4">
        <v>91</v>
      </c>
      <c r="E32">
        <v>14.63</v>
      </c>
      <c r="G32">
        <v>76</v>
      </c>
      <c r="I32">
        <v>12.22</v>
      </c>
      <c r="K32">
        <v>448</v>
      </c>
      <c r="M32">
        <v>72.03</v>
      </c>
      <c r="O32">
        <v>7</v>
      </c>
      <c r="Q32">
        <v>1.1299999999999999</v>
      </c>
      <c r="S32">
        <v>622</v>
      </c>
      <c r="T32" t="s">
        <v>20</v>
      </c>
      <c r="U32" s="1">
        <f t="shared" si="4"/>
        <v>615</v>
      </c>
      <c r="V32" s="3">
        <f t="shared" si="5"/>
        <v>0.14796747967479676</v>
      </c>
      <c r="W32" s="2">
        <f t="shared" si="6"/>
        <v>0.12357723577235773</v>
      </c>
      <c r="X32" s="2">
        <f t="shared" si="7"/>
        <v>0.72845528455284558</v>
      </c>
    </row>
    <row r="33" spans="1:24" x14ac:dyDescent="0.25">
      <c r="A33" t="s">
        <v>21</v>
      </c>
      <c r="C33" s="4">
        <v>62</v>
      </c>
      <c r="E33">
        <v>11.03</v>
      </c>
      <c r="G33">
        <v>96</v>
      </c>
      <c r="I33">
        <v>17.079999999999998</v>
      </c>
      <c r="K33">
        <v>276</v>
      </c>
      <c r="M33">
        <v>49.11</v>
      </c>
      <c r="O33">
        <v>128</v>
      </c>
      <c r="Q33">
        <v>22.78</v>
      </c>
      <c r="S33">
        <v>562</v>
      </c>
      <c r="T33" t="s">
        <v>21</v>
      </c>
      <c r="U33" s="1">
        <f t="shared" si="4"/>
        <v>434</v>
      </c>
      <c r="V33" s="3">
        <f t="shared" si="5"/>
        <v>0.14285714285714285</v>
      </c>
      <c r="W33" s="2">
        <f t="shared" si="6"/>
        <v>0.22119815668202766</v>
      </c>
      <c r="X33" s="2">
        <f t="shared" si="7"/>
        <v>0.63594470046082952</v>
      </c>
    </row>
    <row r="34" spans="1:24" x14ac:dyDescent="0.25">
      <c r="A34" t="s">
        <v>22</v>
      </c>
      <c r="C34" s="4">
        <v>27</v>
      </c>
      <c r="E34">
        <v>10.07</v>
      </c>
      <c r="G34">
        <v>28</v>
      </c>
      <c r="I34">
        <v>10.45</v>
      </c>
      <c r="K34">
        <v>212</v>
      </c>
      <c r="M34">
        <v>79.099999999999994</v>
      </c>
      <c r="O34">
        <v>1</v>
      </c>
      <c r="Q34">
        <v>0.37</v>
      </c>
      <c r="S34">
        <v>268</v>
      </c>
      <c r="T34" t="s">
        <v>22</v>
      </c>
      <c r="U34" s="1">
        <f t="shared" si="4"/>
        <v>267</v>
      </c>
      <c r="V34" s="3">
        <f t="shared" si="5"/>
        <v>0.10112359550561797</v>
      </c>
      <c r="W34" s="2">
        <f t="shared" si="6"/>
        <v>0.10486891385767791</v>
      </c>
      <c r="X34" s="2">
        <f t="shared" si="7"/>
        <v>0.79400749063670417</v>
      </c>
    </row>
    <row r="35" spans="1:24" x14ac:dyDescent="0.25">
      <c r="A35" t="s">
        <v>23</v>
      </c>
      <c r="C35" s="4">
        <v>611</v>
      </c>
      <c r="E35">
        <v>11.19</v>
      </c>
      <c r="G35" s="1">
        <v>788</v>
      </c>
      <c r="I35">
        <v>14.43</v>
      </c>
      <c r="K35" s="1">
        <v>3437</v>
      </c>
      <c r="M35">
        <v>62.93</v>
      </c>
      <c r="O35">
        <v>626</v>
      </c>
      <c r="Q35">
        <v>11.46</v>
      </c>
      <c r="S35" s="1">
        <v>5462</v>
      </c>
      <c r="T35" t="s">
        <v>23</v>
      </c>
      <c r="U35" s="1">
        <f t="shared" si="4"/>
        <v>4836</v>
      </c>
      <c r="V35" s="3">
        <f t="shared" si="5"/>
        <v>0.12634408602150538</v>
      </c>
      <c r="W35" s="2">
        <f t="shared" si="6"/>
        <v>0.16294458229942102</v>
      </c>
      <c r="X35" s="2">
        <f t="shared" si="7"/>
        <v>0.71071133167907363</v>
      </c>
    </row>
    <row r="37" spans="1:24" x14ac:dyDescent="0.25">
      <c r="H37" s="6"/>
      <c r="J37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"/>
  <sheetViews>
    <sheetView topLeftCell="H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403</v>
      </c>
      <c r="E3">
        <v>12.73</v>
      </c>
      <c r="G3">
        <v>406</v>
      </c>
      <c r="I3">
        <v>12.83</v>
      </c>
      <c r="K3" s="1">
        <v>2354</v>
      </c>
      <c r="M3">
        <v>74.38</v>
      </c>
      <c r="O3">
        <v>2</v>
      </c>
      <c r="Q3">
        <v>0.06</v>
      </c>
      <c r="S3" s="1">
        <v>3165</v>
      </c>
      <c r="T3" t="s">
        <v>10</v>
      </c>
      <c r="U3" s="1">
        <f>+S3-O3</f>
        <v>3163</v>
      </c>
      <c r="V3" s="3">
        <f>+C3/$U3</f>
        <v>0.1274106860575403</v>
      </c>
      <c r="W3" s="2">
        <f>+G3/$U3</f>
        <v>0.12835915270312995</v>
      </c>
      <c r="X3" s="2">
        <f>+K3/$U3</f>
        <v>0.74423016123932972</v>
      </c>
    </row>
    <row r="4" spans="1:24" x14ac:dyDescent="0.25">
      <c r="A4" t="s">
        <v>11</v>
      </c>
      <c r="C4" s="4">
        <v>354</v>
      </c>
      <c r="E4">
        <v>11.99</v>
      </c>
      <c r="G4">
        <v>251</v>
      </c>
      <c r="I4">
        <v>8.5</v>
      </c>
      <c r="K4" s="1">
        <v>1973</v>
      </c>
      <c r="M4">
        <v>66.81</v>
      </c>
      <c r="O4">
        <v>375</v>
      </c>
      <c r="Q4">
        <v>12.7</v>
      </c>
      <c r="S4" s="1">
        <v>2953</v>
      </c>
      <c r="T4" t="s">
        <v>11</v>
      </c>
      <c r="U4" s="1">
        <f t="shared" ref="U4:U16" si="0">+S4-O4</f>
        <v>2578</v>
      </c>
      <c r="V4" s="3">
        <f t="shared" ref="V4:V16" si="1">+C4/$U4</f>
        <v>0.1373157486423584</v>
      </c>
      <c r="W4" s="2">
        <f t="shared" ref="W4:W16" si="2">+G4/$U4</f>
        <v>9.7362296353762603E-2</v>
      </c>
      <c r="X4" s="2">
        <f t="shared" ref="X4:X16" si="3">+K4/$U4</f>
        <v>0.76532195500387901</v>
      </c>
    </row>
    <row r="5" spans="1:24" x14ac:dyDescent="0.25">
      <c r="A5" t="s">
        <v>12</v>
      </c>
      <c r="C5" s="4">
        <v>564</v>
      </c>
      <c r="E5">
        <v>13.54</v>
      </c>
      <c r="G5">
        <v>488</v>
      </c>
      <c r="I5">
        <v>11.72</v>
      </c>
      <c r="K5" s="1">
        <v>2821</v>
      </c>
      <c r="M5">
        <v>67.73</v>
      </c>
      <c r="O5">
        <v>292</v>
      </c>
      <c r="Q5">
        <v>7.01</v>
      </c>
      <c r="S5" s="1">
        <v>4165</v>
      </c>
      <c r="T5" t="s">
        <v>12</v>
      </c>
      <c r="U5" s="1">
        <f t="shared" si="0"/>
        <v>3873</v>
      </c>
      <c r="V5" s="3">
        <f t="shared" si="1"/>
        <v>0.14562354763749033</v>
      </c>
      <c r="W5" s="2">
        <f t="shared" si="2"/>
        <v>0.12600051639555901</v>
      </c>
      <c r="X5" s="2">
        <f t="shared" si="3"/>
        <v>0.72837593596695072</v>
      </c>
    </row>
    <row r="6" spans="1:24" x14ac:dyDescent="0.25">
      <c r="A6" t="s">
        <v>13</v>
      </c>
      <c r="C6" s="4">
        <v>444</v>
      </c>
      <c r="E6">
        <v>13.02</v>
      </c>
      <c r="G6">
        <v>363</v>
      </c>
      <c r="I6">
        <v>10.64</v>
      </c>
      <c r="K6" s="1">
        <v>2112</v>
      </c>
      <c r="M6">
        <v>61.92</v>
      </c>
      <c r="O6">
        <v>492</v>
      </c>
      <c r="Q6">
        <v>14.42</v>
      </c>
      <c r="S6" s="1">
        <v>3411</v>
      </c>
      <c r="T6" t="s">
        <v>13</v>
      </c>
      <c r="U6" s="1">
        <f t="shared" si="0"/>
        <v>2919</v>
      </c>
      <c r="V6" s="3">
        <f t="shared" si="1"/>
        <v>0.15210688591983557</v>
      </c>
      <c r="W6" s="2">
        <f t="shared" si="2"/>
        <v>0.12435765673175746</v>
      </c>
      <c r="X6" s="2">
        <f t="shared" si="3"/>
        <v>0.72353545734840696</v>
      </c>
    </row>
    <row r="7" spans="1:24" x14ac:dyDescent="0.25">
      <c r="A7" t="s">
        <v>14</v>
      </c>
      <c r="C7" s="4">
        <v>163</v>
      </c>
      <c r="E7">
        <v>16.09</v>
      </c>
      <c r="G7">
        <v>113</v>
      </c>
      <c r="I7">
        <v>11.15</v>
      </c>
      <c r="K7" s="1">
        <v>680</v>
      </c>
      <c r="M7">
        <v>67.13</v>
      </c>
      <c r="O7">
        <v>57</v>
      </c>
      <c r="Q7">
        <v>5.63</v>
      </c>
      <c r="S7" s="1">
        <v>1013</v>
      </c>
      <c r="T7" t="s">
        <v>14</v>
      </c>
      <c r="U7" s="1">
        <f t="shared" si="0"/>
        <v>956</v>
      </c>
      <c r="V7" s="3">
        <f t="shared" si="1"/>
        <v>0.17050209205020919</v>
      </c>
      <c r="W7" s="2">
        <f t="shared" si="2"/>
        <v>0.11820083682008369</v>
      </c>
      <c r="X7" s="2">
        <f t="shared" si="3"/>
        <v>0.71129707112970708</v>
      </c>
    </row>
    <row r="8" spans="1:24" x14ac:dyDescent="0.25">
      <c r="A8" t="s">
        <v>15</v>
      </c>
      <c r="C8" s="4">
        <v>407</v>
      </c>
      <c r="E8">
        <v>13.09</v>
      </c>
      <c r="G8">
        <v>290</v>
      </c>
      <c r="I8">
        <v>9.33</v>
      </c>
      <c r="K8" s="1">
        <v>2137</v>
      </c>
      <c r="M8">
        <v>68.739999999999995</v>
      </c>
      <c r="O8">
        <v>275</v>
      </c>
      <c r="Q8">
        <v>8.85</v>
      </c>
      <c r="S8" s="1">
        <v>3109</v>
      </c>
      <c r="T8" t="s">
        <v>15</v>
      </c>
      <c r="U8" s="1">
        <f t="shared" si="0"/>
        <v>2834</v>
      </c>
      <c r="V8" s="3">
        <f t="shared" si="1"/>
        <v>0.14361326746647848</v>
      </c>
      <c r="W8" s="2">
        <f t="shared" si="2"/>
        <v>0.10232886379675371</v>
      </c>
      <c r="X8" s="2">
        <f t="shared" si="3"/>
        <v>0.75405786873676783</v>
      </c>
    </row>
    <row r="9" spans="1:24" x14ac:dyDescent="0.25">
      <c r="A9" t="s">
        <v>16</v>
      </c>
      <c r="C9" s="4">
        <v>407</v>
      </c>
      <c r="E9">
        <v>19.95</v>
      </c>
      <c r="G9">
        <v>277</v>
      </c>
      <c r="I9">
        <v>13.58</v>
      </c>
      <c r="K9" s="1">
        <v>1270</v>
      </c>
      <c r="M9">
        <v>62.25</v>
      </c>
      <c r="O9">
        <v>86</v>
      </c>
      <c r="Q9">
        <v>4.22</v>
      </c>
      <c r="S9" s="1">
        <v>2040</v>
      </c>
      <c r="T9" t="s">
        <v>16</v>
      </c>
      <c r="U9" s="1">
        <f t="shared" si="0"/>
        <v>1954</v>
      </c>
      <c r="V9" s="3">
        <f t="shared" si="1"/>
        <v>0.20829068577277379</v>
      </c>
      <c r="W9" s="2">
        <f t="shared" si="2"/>
        <v>0.14176049129989765</v>
      </c>
      <c r="X9" s="2">
        <f t="shared" si="3"/>
        <v>0.64994882292732858</v>
      </c>
    </row>
    <row r="10" spans="1:24" x14ac:dyDescent="0.25">
      <c r="A10" t="s">
        <v>17</v>
      </c>
      <c r="C10" s="4">
        <v>335</v>
      </c>
      <c r="E10">
        <v>18.32</v>
      </c>
      <c r="G10">
        <v>335</v>
      </c>
      <c r="I10">
        <v>18.32</v>
      </c>
      <c r="K10" s="1">
        <v>1091</v>
      </c>
      <c r="M10">
        <v>59.65</v>
      </c>
      <c r="O10">
        <v>68</v>
      </c>
      <c r="Q10">
        <v>3.72</v>
      </c>
      <c r="S10" s="1">
        <v>1829</v>
      </c>
      <c r="T10" t="s">
        <v>17</v>
      </c>
      <c r="U10" s="1">
        <f t="shared" si="0"/>
        <v>1761</v>
      </c>
      <c r="V10" s="3">
        <f t="shared" si="1"/>
        <v>0.19023282226007951</v>
      </c>
      <c r="W10" s="2">
        <f t="shared" si="2"/>
        <v>0.19023282226007951</v>
      </c>
      <c r="X10" s="2">
        <f t="shared" si="3"/>
        <v>0.61953435547984104</v>
      </c>
    </row>
    <row r="11" spans="1:24" x14ac:dyDescent="0.25">
      <c r="A11" t="s">
        <v>18</v>
      </c>
      <c r="C11" s="4">
        <v>9</v>
      </c>
      <c r="E11">
        <v>6.21</v>
      </c>
      <c r="G11">
        <v>11</v>
      </c>
      <c r="I11">
        <v>7.59</v>
      </c>
      <c r="K11" s="1">
        <v>119</v>
      </c>
      <c r="M11">
        <v>82.07</v>
      </c>
      <c r="O11">
        <v>6</v>
      </c>
      <c r="Q11">
        <v>4.1399999999999997</v>
      </c>
      <c r="S11" s="1">
        <v>145</v>
      </c>
      <c r="T11" t="s">
        <v>18</v>
      </c>
      <c r="U11" s="1">
        <f t="shared" si="0"/>
        <v>139</v>
      </c>
      <c r="V11" s="3">
        <f t="shared" si="1"/>
        <v>6.4748201438848921E-2</v>
      </c>
      <c r="W11" s="2">
        <f t="shared" si="2"/>
        <v>7.9136690647482008E-2</v>
      </c>
      <c r="X11" s="2">
        <f t="shared" si="3"/>
        <v>0.85611510791366907</v>
      </c>
    </row>
    <row r="12" spans="1:24" x14ac:dyDescent="0.25">
      <c r="A12" t="s">
        <v>19</v>
      </c>
      <c r="C12" s="4">
        <v>564</v>
      </c>
      <c r="E12">
        <v>31.9</v>
      </c>
      <c r="G12">
        <v>223</v>
      </c>
      <c r="I12">
        <v>12.61</v>
      </c>
      <c r="K12" s="1">
        <v>931</v>
      </c>
      <c r="M12">
        <v>52.66</v>
      </c>
      <c r="O12">
        <v>50</v>
      </c>
      <c r="Q12">
        <v>2.83</v>
      </c>
      <c r="S12" s="1">
        <v>1768</v>
      </c>
      <c r="T12" t="s">
        <v>19</v>
      </c>
      <c r="U12" s="1">
        <f t="shared" si="0"/>
        <v>1718</v>
      </c>
      <c r="V12" s="3">
        <f t="shared" si="1"/>
        <v>0.32828870779976715</v>
      </c>
      <c r="W12" s="2">
        <f t="shared" si="2"/>
        <v>0.12980209545983701</v>
      </c>
      <c r="X12" s="2">
        <f t="shared" si="3"/>
        <v>0.54190919674039584</v>
      </c>
    </row>
    <row r="13" spans="1:24" x14ac:dyDescent="0.25">
      <c r="A13" t="s">
        <v>20</v>
      </c>
      <c r="C13" s="4">
        <v>867</v>
      </c>
      <c r="E13">
        <v>18.59</v>
      </c>
      <c r="G13">
        <v>770</v>
      </c>
      <c r="I13">
        <v>16.510000000000002</v>
      </c>
      <c r="K13" s="1">
        <v>2760</v>
      </c>
      <c r="M13">
        <v>59.18</v>
      </c>
      <c r="O13">
        <v>267</v>
      </c>
      <c r="Q13">
        <v>5.72</v>
      </c>
      <c r="S13" s="1">
        <v>4664</v>
      </c>
      <c r="T13" t="s">
        <v>20</v>
      </c>
      <c r="U13" s="1">
        <f t="shared" si="0"/>
        <v>4397</v>
      </c>
      <c r="V13" s="3">
        <f t="shared" si="1"/>
        <v>0.19717989538321584</v>
      </c>
      <c r="W13" s="2">
        <f t="shared" si="2"/>
        <v>0.17511939959062997</v>
      </c>
      <c r="X13" s="2">
        <f t="shared" si="3"/>
        <v>0.62770070502615416</v>
      </c>
    </row>
    <row r="14" spans="1:24" x14ac:dyDescent="0.25">
      <c r="A14" t="s">
        <v>21</v>
      </c>
      <c r="C14" s="4">
        <v>777</v>
      </c>
      <c r="E14">
        <v>19.79</v>
      </c>
      <c r="G14">
        <v>543</v>
      </c>
      <c r="I14">
        <v>13.83</v>
      </c>
      <c r="K14" s="1">
        <v>2234</v>
      </c>
      <c r="M14">
        <v>56.89</v>
      </c>
      <c r="O14">
        <v>373</v>
      </c>
      <c r="Q14">
        <v>9.5</v>
      </c>
      <c r="S14" s="1">
        <v>3927</v>
      </c>
      <c r="T14" t="s">
        <v>21</v>
      </c>
      <c r="U14" s="1">
        <f t="shared" si="0"/>
        <v>3554</v>
      </c>
      <c r="V14" s="3">
        <f t="shared" si="1"/>
        <v>0.21862689926842993</v>
      </c>
      <c r="W14" s="2">
        <f t="shared" si="2"/>
        <v>0.15278559369724254</v>
      </c>
      <c r="X14" s="2">
        <f t="shared" si="3"/>
        <v>0.62858750703432753</v>
      </c>
    </row>
    <row r="15" spans="1:24" x14ac:dyDescent="0.25">
      <c r="A15" t="s">
        <v>22</v>
      </c>
      <c r="C15" s="5">
        <v>287</v>
      </c>
      <c r="E15">
        <v>16.25</v>
      </c>
      <c r="G15" s="1">
        <v>187</v>
      </c>
      <c r="I15">
        <v>10.59</v>
      </c>
      <c r="K15" s="1">
        <v>1198</v>
      </c>
      <c r="M15">
        <v>67.84</v>
      </c>
      <c r="O15" s="1">
        <v>94</v>
      </c>
      <c r="Q15">
        <v>5.32</v>
      </c>
      <c r="S15" s="1">
        <v>1766</v>
      </c>
      <c r="T15" t="s">
        <v>22</v>
      </c>
      <c r="U15" s="1">
        <f t="shared" si="0"/>
        <v>1672</v>
      </c>
      <c r="V15" s="3">
        <f t="shared" si="1"/>
        <v>0.17165071770334928</v>
      </c>
      <c r="W15" s="2">
        <f t="shared" si="2"/>
        <v>0.1118421052631579</v>
      </c>
      <c r="X15" s="2">
        <f t="shared" si="3"/>
        <v>0.71650717703349287</v>
      </c>
    </row>
    <row r="16" spans="1:24" x14ac:dyDescent="0.25">
      <c r="A16" t="s">
        <v>23</v>
      </c>
      <c r="C16" s="5">
        <v>5581</v>
      </c>
      <c r="E16">
        <v>16.440000000000001</v>
      </c>
      <c r="G16" s="1">
        <v>4257</v>
      </c>
      <c r="I16">
        <v>12.54</v>
      </c>
      <c r="K16" s="1">
        <v>21680</v>
      </c>
      <c r="M16">
        <v>63.85</v>
      </c>
      <c r="O16" s="1">
        <v>2437</v>
      </c>
      <c r="Q16">
        <v>7.18</v>
      </c>
      <c r="S16" s="1">
        <v>33955</v>
      </c>
      <c r="T16" t="s">
        <v>23</v>
      </c>
      <c r="U16" s="1">
        <f t="shared" si="0"/>
        <v>31518</v>
      </c>
      <c r="V16" s="3">
        <f t="shared" si="1"/>
        <v>0.17707341836410939</v>
      </c>
      <c r="W16" s="2">
        <f t="shared" si="2"/>
        <v>0.13506567675613934</v>
      </c>
      <c r="X16" s="2">
        <f t="shared" si="3"/>
        <v>0.68786090487975127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26</v>
      </c>
      <c r="E22">
        <v>7.12</v>
      </c>
      <c r="G22">
        <v>93</v>
      </c>
      <c r="I22">
        <v>25.48</v>
      </c>
      <c r="K22">
        <v>245</v>
      </c>
      <c r="M22">
        <v>67.12</v>
      </c>
      <c r="O22">
        <v>1</v>
      </c>
      <c r="Q22">
        <v>0.27</v>
      </c>
      <c r="S22">
        <v>365</v>
      </c>
      <c r="T22" t="s">
        <v>10</v>
      </c>
      <c r="U22" s="1">
        <f>+S22-O22</f>
        <v>364</v>
      </c>
      <c r="V22" s="3">
        <f>+C22/$U22</f>
        <v>7.1428571428571425E-2</v>
      </c>
      <c r="W22" s="2">
        <f>+G22/$U22</f>
        <v>0.25549450549450547</v>
      </c>
      <c r="X22" s="2">
        <f>+K22/$U22</f>
        <v>0.67307692307692313</v>
      </c>
    </row>
    <row r="23" spans="1:24" x14ac:dyDescent="0.25">
      <c r="A23" t="s">
        <v>11</v>
      </c>
      <c r="C23" s="4">
        <v>25</v>
      </c>
      <c r="E23">
        <v>7.1</v>
      </c>
      <c r="G23">
        <v>42</v>
      </c>
      <c r="I23">
        <v>11.93</v>
      </c>
      <c r="K23">
        <v>148</v>
      </c>
      <c r="M23">
        <v>42.05</v>
      </c>
      <c r="O23">
        <v>137</v>
      </c>
      <c r="Q23">
        <v>38.92</v>
      </c>
      <c r="S23">
        <v>352</v>
      </c>
      <c r="T23" t="s">
        <v>11</v>
      </c>
      <c r="U23" s="1">
        <f t="shared" ref="U23:U35" si="4">+S23-O23</f>
        <v>215</v>
      </c>
      <c r="V23" s="3">
        <f t="shared" ref="V23:V35" si="5">+C23/$U23</f>
        <v>0.11627906976744186</v>
      </c>
      <c r="W23" s="2">
        <f t="shared" ref="W23:W35" si="6">+G23/$U23</f>
        <v>0.19534883720930232</v>
      </c>
      <c r="X23" s="2">
        <f t="shared" ref="X23:X35" si="7">+K23/$U23</f>
        <v>0.68837209302325586</v>
      </c>
    </row>
    <row r="24" spans="1:24" x14ac:dyDescent="0.25">
      <c r="A24" t="s">
        <v>12</v>
      </c>
      <c r="C24" s="4">
        <v>66</v>
      </c>
      <c r="E24">
        <v>11.07</v>
      </c>
      <c r="G24">
        <v>113</v>
      </c>
      <c r="I24">
        <v>18.96</v>
      </c>
      <c r="K24">
        <v>402</v>
      </c>
      <c r="M24">
        <v>67.45</v>
      </c>
      <c r="O24">
        <v>15</v>
      </c>
      <c r="Q24">
        <v>2.52</v>
      </c>
      <c r="S24">
        <v>596</v>
      </c>
      <c r="T24" t="s">
        <v>12</v>
      </c>
      <c r="U24" s="1">
        <f t="shared" si="4"/>
        <v>581</v>
      </c>
      <c r="V24" s="3">
        <f t="shared" si="5"/>
        <v>0.11359724612736662</v>
      </c>
      <c r="W24" s="2">
        <f t="shared" si="6"/>
        <v>0.1944922547332186</v>
      </c>
      <c r="X24" s="2">
        <f t="shared" si="7"/>
        <v>0.69191049913941483</v>
      </c>
    </row>
    <row r="25" spans="1:24" x14ac:dyDescent="0.25">
      <c r="A25" t="s">
        <v>13</v>
      </c>
      <c r="C25" s="4">
        <v>38</v>
      </c>
      <c r="E25">
        <v>7.22</v>
      </c>
      <c r="G25">
        <v>101</v>
      </c>
      <c r="I25">
        <v>19.2</v>
      </c>
      <c r="K25">
        <v>304</v>
      </c>
      <c r="M25">
        <v>57.79</v>
      </c>
      <c r="O25">
        <v>83</v>
      </c>
      <c r="Q25">
        <v>15.78</v>
      </c>
      <c r="S25">
        <v>526</v>
      </c>
      <c r="T25" t="s">
        <v>13</v>
      </c>
      <c r="U25" s="1">
        <f t="shared" si="4"/>
        <v>443</v>
      </c>
      <c r="V25" s="3">
        <f t="shared" si="5"/>
        <v>8.5778781038374718E-2</v>
      </c>
      <c r="W25" s="2">
        <f t="shared" si="6"/>
        <v>0.22799097065462753</v>
      </c>
      <c r="X25" s="2">
        <f t="shared" si="7"/>
        <v>0.68623024830699775</v>
      </c>
    </row>
    <row r="26" spans="1:24" x14ac:dyDescent="0.25">
      <c r="A26" t="s">
        <v>14</v>
      </c>
      <c r="C26" s="4">
        <v>16</v>
      </c>
      <c r="E26">
        <v>9.8800000000000008</v>
      </c>
      <c r="G26">
        <v>17</v>
      </c>
      <c r="I26">
        <v>10.49</v>
      </c>
      <c r="K26">
        <v>127</v>
      </c>
      <c r="M26">
        <v>78.400000000000006</v>
      </c>
      <c r="O26">
        <v>2</v>
      </c>
      <c r="Q26">
        <v>1.23</v>
      </c>
      <c r="S26">
        <v>162</v>
      </c>
      <c r="T26" t="s">
        <v>14</v>
      </c>
      <c r="U26" s="1">
        <f t="shared" si="4"/>
        <v>160</v>
      </c>
      <c r="V26" s="3">
        <f t="shared" si="5"/>
        <v>0.1</v>
      </c>
      <c r="W26" s="2">
        <f t="shared" si="6"/>
        <v>0.10625</v>
      </c>
      <c r="X26" s="2">
        <f t="shared" si="7"/>
        <v>0.79374999999999996</v>
      </c>
    </row>
    <row r="27" spans="1:24" x14ac:dyDescent="0.25">
      <c r="A27" t="s">
        <v>15</v>
      </c>
      <c r="C27" s="4">
        <v>37</v>
      </c>
      <c r="E27">
        <v>8.9600000000000009</v>
      </c>
      <c r="G27">
        <v>41</v>
      </c>
      <c r="I27">
        <v>9.93</v>
      </c>
      <c r="K27">
        <v>246</v>
      </c>
      <c r="M27">
        <v>59.56</v>
      </c>
      <c r="O27">
        <v>89</v>
      </c>
      <c r="Q27">
        <v>21.55</v>
      </c>
      <c r="S27">
        <v>413</v>
      </c>
      <c r="T27" t="s">
        <v>15</v>
      </c>
      <c r="U27" s="1">
        <f t="shared" si="4"/>
        <v>324</v>
      </c>
      <c r="V27" s="3">
        <f t="shared" si="5"/>
        <v>0.11419753086419752</v>
      </c>
      <c r="W27" s="2">
        <f t="shared" si="6"/>
        <v>0.12654320987654322</v>
      </c>
      <c r="X27" s="2">
        <f t="shared" si="7"/>
        <v>0.7592592592592593</v>
      </c>
    </row>
    <row r="28" spans="1:24" x14ac:dyDescent="0.25">
      <c r="A28" t="s">
        <v>16</v>
      </c>
      <c r="C28" s="4">
        <v>89</v>
      </c>
      <c r="E28">
        <v>15.92</v>
      </c>
      <c r="G28">
        <v>77</v>
      </c>
      <c r="I28">
        <v>13.77</v>
      </c>
      <c r="K28">
        <v>375</v>
      </c>
      <c r="M28">
        <v>67.08</v>
      </c>
      <c r="O28">
        <v>18</v>
      </c>
      <c r="Q28">
        <v>3.22</v>
      </c>
      <c r="S28">
        <v>559</v>
      </c>
      <c r="T28" t="s">
        <v>16</v>
      </c>
      <c r="U28" s="1">
        <f t="shared" si="4"/>
        <v>541</v>
      </c>
      <c r="V28" s="3">
        <f t="shared" si="5"/>
        <v>0.16451016635859519</v>
      </c>
      <c r="W28" s="2">
        <f t="shared" si="6"/>
        <v>0.14232902033271719</v>
      </c>
      <c r="X28" s="2">
        <f t="shared" si="7"/>
        <v>0.69316081330868762</v>
      </c>
    </row>
    <row r="29" spans="1:24" x14ac:dyDescent="0.25">
      <c r="A29" t="s">
        <v>17</v>
      </c>
      <c r="C29" s="4">
        <v>52</v>
      </c>
      <c r="E29">
        <v>12.06</v>
      </c>
      <c r="G29">
        <v>113</v>
      </c>
      <c r="I29">
        <v>26.22</v>
      </c>
      <c r="K29">
        <v>226</v>
      </c>
      <c r="M29">
        <v>52.44</v>
      </c>
      <c r="O29">
        <v>40</v>
      </c>
      <c r="Q29">
        <v>9.2799999999999994</v>
      </c>
      <c r="S29">
        <v>431</v>
      </c>
      <c r="T29" t="s">
        <v>17</v>
      </c>
      <c r="U29" s="1">
        <f t="shared" si="4"/>
        <v>391</v>
      </c>
      <c r="V29" s="3">
        <f t="shared" si="5"/>
        <v>0.13299232736572891</v>
      </c>
      <c r="W29" s="2">
        <f t="shared" si="6"/>
        <v>0.28900255754475701</v>
      </c>
      <c r="X29" s="2">
        <f t="shared" si="7"/>
        <v>0.57800511508951402</v>
      </c>
    </row>
    <row r="30" spans="1:24" x14ac:dyDescent="0.25">
      <c r="A30" t="s">
        <v>18</v>
      </c>
      <c r="C30" s="4">
        <v>8</v>
      </c>
      <c r="E30">
        <v>5.88</v>
      </c>
      <c r="G30">
        <v>11</v>
      </c>
      <c r="I30">
        <v>8.09</v>
      </c>
      <c r="K30">
        <v>114</v>
      </c>
      <c r="M30">
        <v>83.82</v>
      </c>
      <c r="O30">
        <v>3</v>
      </c>
      <c r="Q30">
        <v>2.21</v>
      </c>
      <c r="S30">
        <v>136</v>
      </c>
      <c r="T30" t="s">
        <v>18</v>
      </c>
      <c r="U30" s="1">
        <f t="shared" si="4"/>
        <v>133</v>
      </c>
      <c r="V30" s="3">
        <f t="shared" si="5"/>
        <v>6.0150375939849621E-2</v>
      </c>
      <c r="W30" s="2">
        <f t="shared" si="6"/>
        <v>8.2706766917293228E-2</v>
      </c>
      <c r="X30" s="2">
        <f t="shared" si="7"/>
        <v>0.8571428571428571</v>
      </c>
    </row>
    <row r="31" spans="1:24" x14ac:dyDescent="0.25">
      <c r="A31" t="s">
        <v>19</v>
      </c>
      <c r="C31" s="4">
        <v>85</v>
      </c>
      <c r="E31">
        <v>20</v>
      </c>
      <c r="G31">
        <v>61</v>
      </c>
      <c r="I31">
        <v>14.35</v>
      </c>
      <c r="K31">
        <v>266</v>
      </c>
      <c r="M31">
        <v>62.59</v>
      </c>
      <c r="O31">
        <v>13</v>
      </c>
      <c r="Q31">
        <v>3.06</v>
      </c>
      <c r="S31">
        <v>425</v>
      </c>
      <c r="T31" t="s">
        <v>19</v>
      </c>
      <c r="U31" s="1">
        <f t="shared" si="4"/>
        <v>412</v>
      </c>
      <c r="V31" s="3">
        <f t="shared" si="5"/>
        <v>0.20631067961165048</v>
      </c>
      <c r="W31" s="2">
        <f t="shared" si="6"/>
        <v>0.14805825242718446</v>
      </c>
      <c r="X31" s="2">
        <f t="shared" si="7"/>
        <v>0.64563106796116509</v>
      </c>
    </row>
    <row r="32" spans="1:24" x14ac:dyDescent="0.25">
      <c r="A32" t="s">
        <v>20</v>
      </c>
      <c r="C32" s="4">
        <v>64</v>
      </c>
      <c r="E32">
        <v>11.07</v>
      </c>
      <c r="G32">
        <v>84</v>
      </c>
      <c r="I32">
        <v>14.53</v>
      </c>
      <c r="K32">
        <v>402</v>
      </c>
      <c r="M32">
        <v>69.55</v>
      </c>
      <c r="O32">
        <v>28</v>
      </c>
      <c r="Q32">
        <v>4.84</v>
      </c>
      <c r="S32">
        <v>578</v>
      </c>
      <c r="T32" t="s">
        <v>20</v>
      </c>
      <c r="U32" s="1">
        <f t="shared" si="4"/>
        <v>550</v>
      </c>
      <c r="V32" s="3">
        <f t="shared" si="5"/>
        <v>0.11636363636363636</v>
      </c>
      <c r="W32" s="2">
        <f t="shared" si="6"/>
        <v>0.15272727272727274</v>
      </c>
      <c r="X32" s="2">
        <f t="shared" si="7"/>
        <v>0.73090909090909095</v>
      </c>
    </row>
    <row r="33" spans="1:24" x14ac:dyDescent="0.25">
      <c r="A33" t="s">
        <v>21</v>
      </c>
      <c r="C33" s="4">
        <v>69</v>
      </c>
      <c r="E33">
        <v>12.11</v>
      </c>
      <c r="G33">
        <v>99</v>
      </c>
      <c r="I33">
        <v>17.37</v>
      </c>
      <c r="K33">
        <v>309</v>
      </c>
      <c r="M33">
        <v>54.21</v>
      </c>
      <c r="O33">
        <v>93</v>
      </c>
      <c r="Q33">
        <v>16.32</v>
      </c>
      <c r="S33">
        <v>570</v>
      </c>
      <c r="T33" t="s">
        <v>21</v>
      </c>
      <c r="U33" s="1">
        <f t="shared" si="4"/>
        <v>477</v>
      </c>
      <c r="V33" s="3">
        <f t="shared" si="5"/>
        <v>0.14465408805031446</v>
      </c>
      <c r="W33" s="2">
        <f t="shared" si="6"/>
        <v>0.20754716981132076</v>
      </c>
      <c r="X33" s="2">
        <f t="shared" si="7"/>
        <v>0.64779874213836475</v>
      </c>
    </row>
    <row r="34" spans="1:24" x14ac:dyDescent="0.25">
      <c r="A34" t="s">
        <v>22</v>
      </c>
      <c r="C34" s="4">
        <v>28</v>
      </c>
      <c r="E34">
        <v>11.2</v>
      </c>
      <c r="G34">
        <v>29</v>
      </c>
      <c r="I34">
        <v>11.6</v>
      </c>
      <c r="K34">
        <v>193</v>
      </c>
      <c r="M34">
        <v>77.2</v>
      </c>
      <c r="O34">
        <v>0</v>
      </c>
      <c r="Q34">
        <v>0</v>
      </c>
      <c r="S34">
        <v>250</v>
      </c>
      <c r="T34" t="s">
        <v>22</v>
      </c>
      <c r="U34" s="1">
        <f t="shared" si="4"/>
        <v>250</v>
      </c>
      <c r="V34" s="3">
        <f t="shared" si="5"/>
        <v>0.112</v>
      </c>
      <c r="W34" s="2">
        <f t="shared" si="6"/>
        <v>0.11600000000000001</v>
      </c>
      <c r="X34" s="2">
        <f t="shared" si="7"/>
        <v>0.77200000000000002</v>
      </c>
    </row>
    <row r="35" spans="1:24" x14ac:dyDescent="0.25">
      <c r="A35" t="s">
        <v>23</v>
      </c>
      <c r="C35" s="4">
        <v>603</v>
      </c>
      <c r="E35">
        <v>11.24</v>
      </c>
      <c r="G35" s="1">
        <v>881</v>
      </c>
      <c r="I35">
        <v>16.43</v>
      </c>
      <c r="K35" s="1">
        <v>3357</v>
      </c>
      <c r="M35">
        <v>62.6</v>
      </c>
      <c r="O35">
        <v>522</v>
      </c>
      <c r="Q35">
        <v>9.73</v>
      </c>
      <c r="S35" s="1">
        <v>5363</v>
      </c>
      <c r="T35" t="s">
        <v>23</v>
      </c>
      <c r="U35" s="1">
        <f t="shared" si="4"/>
        <v>4841</v>
      </c>
      <c r="V35" s="3">
        <f t="shared" si="5"/>
        <v>0.12456104110720925</v>
      </c>
      <c r="W35" s="2">
        <f t="shared" si="6"/>
        <v>0.18198719272877506</v>
      </c>
      <c r="X35" s="2">
        <f t="shared" si="7"/>
        <v>0.69345176616401571</v>
      </c>
    </row>
    <row r="37" spans="1:24" x14ac:dyDescent="0.25">
      <c r="H37" s="6"/>
      <c r="J37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7"/>
  <sheetViews>
    <sheetView topLeftCell="D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404</v>
      </c>
      <c r="E3">
        <v>12.22</v>
      </c>
      <c r="G3">
        <v>493</v>
      </c>
      <c r="I3">
        <v>14.92</v>
      </c>
      <c r="K3" s="1">
        <v>2405</v>
      </c>
      <c r="M3">
        <v>72.77</v>
      </c>
      <c r="O3">
        <v>3</v>
      </c>
      <c r="Q3">
        <v>0.09</v>
      </c>
      <c r="S3" s="1">
        <v>3305</v>
      </c>
      <c r="T3" t="s">
        <v>10</v>
      </c>
      <c r="U3" s="1">
        <f>+S3-O3</f>
        <v>3302</v>
      </c>
      <c r="V3" s="3">
        <f>+C3/$U3</f>
        <v>0.12235009085402786</v>
      </c>
      <c r="W3" s="2">
        <f>+G3/$U3</f>
        <v>0.14930345245305876</v>
      </c>
      <c r="X3" s="2">
        <f>+K3/$U3</f>
        <v>0.72834645669291342</v>
      </c>
    </row>
    <row r="4" spans="1:24" x14ac:dyDescent="0.25">
      <c r="A4" t="s">
        <v>11</v>
      </c>
      <c r="C4" s="4">
        <v>328</v>
      </c>
      <c r="E4">
        <v>10.67</v>
      </c>
      <c r="G4">
        <v>306</v>
      </c>
      <c r="I4">
        <v>9.9600000000000009</v>
      </c>
      <c r="K4" s="1">
        <v>2009</v>
      </c>
      <c r="M4">
        <v>65.38</v>
      </c>
      <c r="O4">
        <v>430</v>
      </c>
      <c r="Q4">
        <v>13.99</v>
      </c>
      <c r="S4" s="1">
        <v>3073</v>
      </c>
      <c r="T4" t="s">
        <v>11</v>
      </c>
      <c r="U4" s="1">
        <f t="shared" ref="U4:U16" si="0">+S4-O4</f>
        <v>2643</v>
      </c>
      <c r="V4" s="3">
        <f t="shared" ref="V4:V16" si="1">+C4/$U4</f>
        <v>0.12410139992432842</v>
      </c>
      <c r="W4" s="2">
        <f t="shared" ref="W4:W16" si="2">+G4/$U4</f>
        <v>0.11577752553916004</v>
      </c>
      <c r="X4" s="2">
        <f t="shared" ref="X4:X16" si="3">+K4/$U4</f>
        <v>0.76012107453651157</v>
      </c>
    </row>
    <row r="5" spans="1:24" x14ac:dyDescent="0.25">
      <c r="A5" t="s">
        <v>12</v>
      </c>
      <c r="C5" s="4">
        <v>530</v>
      </c>
      <c r="E5">
        <v>12.75</v>
      </c>
      <c r="G5">
        <v>503</v>
      </c>
      <c r="I5">
        <v>12.1</v>
      </c>
      <c r="K5" s="1">
        <v>2879</v>
      </c>
      <c r="M5">
        <v>69.260000000000005</v>
      </c>
      <c r="O5">
        <v>245</v>
      </c>
      <c r="Q5">
        <v>5.89</v>
      </c>
      <c r="S5" s="1">
        <v>4157</v>
      </c>
      <c r="T5" t="s">
        <v>12</v>
      </c>
      <c r="U5" s="1">
        <f t="shared" si="0"/>
        <v>3912</v>
      </c>
      <c r="V5" s="3">
        <f t="shared" si="1"/>
        <v>0.13548057259713703</v>
      </c>
      <c r="W5" s="2">
        <f t="shared" si="2"/>
        <v>0.12857873210633947</v>
      </c>
      <c r="X5" s="2">
        <f t="shared" si="3"/>
        <v>0.73594069529652351</v>
      </c>
    </row>
    <row r="6" spans="1:24" x14ac:dyDescent="0.25">
      <c r="A6" t="s">
        <v>13</v>
      </c>
      <c r="C6" s="4">
        <v>403</v>
      </c>
      <c r="E6">
        <v>11.55</v>
      </c>
      <c r="G6">
        <v>401</v>
      </c>
      <c r="I6">
        <v>11.49</v>
      </c>
      <c r="K6" s="1">
        <v>2042</v>
      </c>
      <c r="M6">
        <v>58.51</v>
      </c>
      <c r="O6">
        <v>644</v>
      </c>
      <c r="Q6">
        <v>18.45</v>
      </c>
      <c r="S6" s="1">
        <v>3490</v>
      </c>
      <c r="T6" t="s">
        <v>13</v>
      </c>
      <c r="U6" s="1">
        <f t="shared" si="0"/>
        <v>2846</v>
      </c>
      <c r="V6" s="3">
        <f t="shared" si="1"/>
        <v>0.1416022487702038</v>
      </c>
      <c r="W6" s="2">
        <f t="shared" si="2"/>
        <v>0.14089950808151791</v>
      </c>
      <c r="X6" s="2">
        <f t="shared" si="3"/>
        <v>0.71749824314827826</v>
      </c>
    </row>
    <row r="7" spans="1:24" x14ac:dyDescent="0.25">
      <c r="A7" t="s">
        <v>14</v>
      </c>
      <c r="C7" s="4">
        <v>148</v>
      </c>
      <c r="E7">
        <v>14.07</v>
      </c>
      <c r="G7">
        <v>103</v>
      </c>
      <c r="I7">
        <v>9.7899999999999991</v>
      </c>
      <c r="K7" s="1">
        <v>663</v>
      </c>
      <c r="M7">
        <v>63.02</v>
      </c>
      <c r="O7">
        <v>138</v>
      </c>
      <c r="Q7">
        <v>13.12</v>
      </c>
      <c r="S7" s="1">
        <v>1052</v>
      </c>
      <c r="T7" t="s">
        <v>14</v>
      </c>
      <c r="U7" s="1">
        <f t="shared" si="0"/>
        <v>914</v>
      </c>
      <c r="V7" s="3">
        <f t="shared" si="1"/>
        <v>0.16192560175054704</v>
      </c>
      <c r="W7" s="2">
        <f t="shared" si="2"/>
        <v>0.11269146608315099</v>
      </c>
      <c r="X7" s="2">
        <f t="shared" si="3"/>
        <v>0.72538293216630201</v>
      </c>
    </row>
    <row r="8" spans="1:24" x14ac:dyDescent="0.25">
      <c r="A8" t="s">
        <v>15</v>
      </c>
      <c r="C8" s="4">
        <v>417</v>
      </c>
      <c r="E8">
        <v>13.15</v>
      </c>
      <c r="G8">
        <v>343</v>
      </c>
      <c r="I8">
        <v>10.81</v>
      </c>
      <c r="K8" s="1">
        <v>2305</v>
      </c>
      <c r="M8">
        <v>72.67</v>
      </c>
      <c r="O8">
        <v>107</v>
      </c>
      <c r="Q8">
        <v>3.37</v>
      </c>
      <c r="S8" s="1">
        <v>3172</v>
      </c>
      <c r="T8" t="s">
        <v>15</v>
      </c>
      <c r="U8" s="1">
        <f t="shared" si="0"/>
        <v>3065</v>
      </c>
      <c r="V8" s="3">
        <f t="shared" si="1"/>
        <v>0.13605220228384993</v>
      </c>
      <c r="W8" s="2">
        <f t="shared" si="2"/>
        <v>0.11190864600326264</v>
      </c>
      <c r="X8" s="2">
        <f t="shared" si="3"/>
        <v>0.75203915171288749</v>
      </c>
    </row>
    <row r="9" spans="1:24" x14ac:dyDescent="0.25">
      <c r="A9" t="s">
        <v>16</v>
      </c>
      <c r="C9" s="4">
        <v>458</v>
      </c>
      <c r="E9">
        <v>20.71</v>
      </c>
      <c r="G9">
        <v>318</v>
      </c>
      <c r="I9">
        <v>14.38</v>
      </c>
      <c r="K9" s="1">
        <v>1369</v>
      </c>
      <c r="M9">
        <v>61.92</v>
      </c>
      <c r="O9">
        <v>66</v>
      </c>
      <c r="Q9">
        <v>2.99</v>
      </c>
      <c r="S9" s="1">
        <v>2211</v>
      </c>
      <c r="T9" t="s">
        <v>16</v>
      </c>
      <c r="U9" s="1">
        <f t="shared" si="0"/>
        <v>2145</v>
      </c>
      <c r="V9" s="3">
        <f t="shared" si="1"/>
        <v>0.21351981351981353</v>
      </c>
      <c r="W9" s="2">
        <f t="shared" si="2"/>
        <v>0.14825174825174825</v>
      </c>
      <c r="X9" s="2">
        <f t="shared" si="3"/>
        <v>0.63822843822843822</v>
      </c>
    </row>
    <row r="10" spans="1:24" x14ac:dyDescent="0.25">
      <c r="A10" t="s">
        <v>17</v>
      </c>
      <c r="C10" s="4">
        <v>355</v>
      </c>
      <c r="E10">
        <v>18.61</v>
      </c>
      <c r="G10">
        <v>391</v>
      </c>
      <c r="I10">
        <v>20.49</v>
      </c>
      <c r="K10" s="1">
        <v>1120</v>
      </c>
      <c r="M10">
        <v>58.7</v>
      </c>
      <c r="O10">
        <v>42</v>
      </c>
      <c r="Q10">
        <v>2.2000000000000002</v>
      </c>
      <c r="S10" s="1">
        <v>1908</v>
      </c>
      <c r="T10" t="s">
        <v>17</v>
      </c>
      <c r="U10" s="1">
        <f t="shared" si="0"/>
        <v>1866</v>
      </c>
      <c r="V10" s="3">
        <f t="shared" si="1"/>
        <v>0.19024651661307609</v>
      </c>
      <c r="W10" s="2">
        <f t="shared" si="2"/>
        <v>0.20953912111468381</v>
      </c>
      <c r="X10" s="2">
        <f t="shared" si="3"/>
        <v>0.60021436227224012</v>
      </c>
    </row>
    <row r="11" spans="1:24" x14ac:dyDescent="0.25">
      <c r="A11" t="s">
        <v>18</v>
      </c>
      <c r="C11" s="4">
        <v>22</v>
      </c>
      <c r="E11">
        <v>6.67</v>
      </c>
      <c r="G11">
        <v>22</v>
      </c>
      <c r="I11">
        <v>6.67</v>
      </c>
      <c r="K11" s="1">
        <v>269</v>
      </c>
      <c r="M11">
        <v>81.52</v>
      </c>
      <c r="O11">
        <v>17</v>
      </c>
      <c r="Q11">
        <v>5.15</v>
      </c>
      <c r="S11" s="1">
        <v>330</v>
      </c>
      <c r="T11" t="s">
        <v>18</v>
      </c>
      <c r="U11" s="1">
        <f t="shared" si="0"/>
        <v>313</v>
      </c>
      <c r="V11" s="3">
        <f t="shared" si="1"/>
        <v>7.0287539936102233E-2</v>
      </c>
      <c r="W11" s="2">
        <f t="shared" si="2"/>
        <v>7.0287539936102233E-2</v>
      </c>
      <c r="X11" s="2">
        <f t="shared" si="3"/>
        <v>0.85942492012779548</v>
      </c>
    </row>
    <row r="12" spans="1:24" x14ac:dyDescent="0.25">
      <c r="A12" t="s">
        <v>19</v>
      </c>
      <c r="C12" s="4">
        <v>631</v>
      </c>
      <c r="E12">
        <v>31.57</v>
      </c>
      <c r="G12">
        <v>262</v>
      </c>
      <c r="I12">
        <v>13.11</v>
      </c>
      <c r="K12" s="1">
        <v>1087</v>
      </c>
      <c r="M12">
        <v>54.38</v>
      </c>
      <c r="O12">
        <v>19</v>
      </c>
      <c r="Q12">
        <v>0.95</v>
      </c>
      <c r="S12" s="1">
        <v>1999</v>
      </c>
      <c r="T12" t="s">
        <v>19</v>
      </c>
      <c r="U12" s="1">
        <f t="shared" si="0"/>
        <v>1980</v>
      </c>
      <c r="V12" s="3">
        <f t="shared" si="1"/>
        <v>0.31868686868686869</v>
      </c>
      <c r="W12" s="2">
        <f t="shared" si="2"/>
        <v>0.13232323232323231</v>
      </c>
      <c r="X12" s="2">
        <f t="shared" si="3"/>
        <v>0.54898989898989903</v>
      </c>
    </row>
    <row r="13" spans="1:24" x14ac:dyDescent="0.25">
      <c r="A13" t="s">
        <v>20</v>
      </c>
      <c r="C13" s="4">
        <v>657</v>
      </c>
      <c r="E13">
        <v>15.61</v>
      </c>
      <c r="G13">
        <v>708</v>
      </c>
      <c r="I13">
        <v>16.82</v>
      </c>
      <c r="K13" s="1">
        <v>2604</v>
      </c>
      <c r="M13">
        <v>61.85</v>
      </c>
      <c r="O13">
        <v>241</v>
      </c>
      <c r="Q13">
        <v>5.72</v>
      </c>
      <c r="S13" s="1">
        <v>4210</v>
      </c>
      <c r="T13" t="s">
        <v>20</v>
      </c>
      <c r="U13" s="1">
        <f t="shared" si="0"/>
        <v>3969</v>
      </c>
      <c r="V13" s="3">
        <f t="shared" si="1"/>
        <v>0.1655328798185941</v>
      </c>
      <c r="W13" s="2">
        <f t="shared" si="2"/>
        <v>0.17838246409674982</v>
      </c>
      <c r="X13" s="2">
        <f t="shared" si="3"/>
        <v>0.65608465608465605</v>
      </c>
    </row>
    <row r="14" spans="1:24" x14ac:dyDescent="0.25">
      <c r="A14" t="s">
        <v>21</v>
      </c>
      <c r="C14" s="4">
        <v>768</v>
      </c>
      <c r="E14">
        <v>19.39</v>
      </c>
      <c r="G14">
        <v>521</v>
      </c>
      <c r="I14">
        <v>13.15</v>
      </c>
      <c r="K14" s="1">
        <v>2283</v>
      </c>
      <c r="M14">
        <v>57.64</v>
      </c>
      <c r="O14">
        <v>389</v>
      </c>
      <c r="Q14">
        <v>9.82</v>
      </c>
      <c r="S14" s="1">
        <v>3961</v>
      </c>
      <c r="T14" t="s">
        <v>21</v>
      </c>
      <c r="U14" s="1">
        <f t="shared" si="0"/>
        <v>3572</v>
      </c>
      <c r="V14" s="3">
        <f t="shared" si="1"/>
        <v>0.21500559910414332</v>
      </c>
      <c r="W14" s="2">
        <f t="shared" si="2"/>
        <v>0.14585666293393057</v>
      </c>
      <c r="X14" s="2">
        <f t="shared" si="3"/>
        <v>0.63913773796192608</v>
      </c>
    </row>
    <row r="15" spans="1:24" x14ac:dyDescent="0.25">
      <c r="A15" t="s">
        <v>22</v>
      </c>
      <c r="C15" s="5">
        <v>283</v>
      </c>
      <c r="E15">
        <v>15.93</v>
      </c>
      <c r="G15" s="1">
        <v>225</v>
      </c>
      <c r="I15">
        <v>12.66</v>
      </c>
      <c r="K15" s="1">
        <v>1176</v>
      </c>
      <c r="M15">
        <v>66.180000000000007</v>
      </c>
      <c r="O15" s="1">
        <v>93</v>
      </c>
      <c r="Q15">
        <v>5.23</v>
      </c>
      <c r="S15" s="1">
        <v>1777</v>
      </c>
      <c r="T15" t="s">
        <v>22</v>
      </c>
      <c r="U15" s="1">
        <f t="shared" si="0"/>
        <v>1684</v>
      </c>
      <c r="V15" s="3">
        <f t="shared" si="1"/>
        <v>0.16805225653206651</v>
      </c>
      <c r="W15" s="2">
        <f t="shared" si="2"/>
        <v>0.1336104513064133</v>
      </c>
      <c r="X15" s="2">
        <f t="shared" si="3"/>
        <v>0.69833729216152018</v>
      </c>
    </row>
    <row r="16" spans="1:24" x14ac:dyDescent="0.25">
      <c r="A16" t="s">
        <v>23</v>
      </c>
      <c r="C16" s="5">
        <v>5404</v>
      </c>
      <c r="E16">
        <v>15.6</v>
      </c>
      <c r="G16" s="1">
        <v>4596</v>
      </c>
      <c r="I16">
        <v>13.27</v>
      </c>
      <c r="K16" s="1">
        <v>22211</v>
      </c>
      <c r="M16">
        <v>64.11</v>
      </c>
      <c r="O16" s="1">
        <v>2434</v>
      </c>
      <c r="Q16">
        <v>7.03</v>
      </c>
      <c r="S16" s="1">
        <v>34645</v>
      </c>
      <c r="T16" t="s">
        <v>23</v>
      </c>
      <c r="U16" s="1">
        <f t="shared" si="0"/>
        <v>32211</v>
      </c>
      <c r="V16" s="3">
        <f t="shared" si="1"/>
        <v>0.16776877464220297</v>
      </c>
      <c r="W16" s="2">
        <f t="shared" si="2"/>
        <v>0.1426841762130949</v>
      </c>
      <c r="X16" s="2">
        <f t="shared" si="3"/>
        <v>0.68954704914470211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39</v>
      </c>
      <c r="E22">
        <v>9.24</v>
      </c>
      <c r="G22">
        <v>143</v>
      </c>
      <c r="I22">
        <v>33.89</v>
      </c>
      <c r="K22">
        <v>239</v>
      </c>
      <c r="M22">
        <v>56.64</v>
      </c>
      <c r="O22">
        <v>1</v>
      </c>
      <c r="Q22">
        <v>0.24</v>
      </c>
      <c r="S22">
        <v>422</v>
      </c>
      <c r="T22" t="s">
        <v>10</v>
      </c>
      <c r="U22" s="1">
        <f>+S22-O22</f>
        <v>421</v>
      </c>
      <c r="V22" s="3">
        <f>+C22/$U22</f>
        <v>9.2636579572446559E-2</v>
      </c>
      <c r="W22" s="2">
        <f>+G22/$U22</f>
        <v>0.33966745843230406</v>
      </c>
      <c r="X22" s="2">
        <f>+K22/$U22</f>
        <v>0.56769596199524941</v>
      </c>
    </row>
    <row r="23" spans="1:24" x14ac:dyDescent="0.25">
      <c r="A23" t="s">
        <v>11</v>
      </c>
      <c r="C23" s="4">
        <v>24</v>
      </c>
      <c r="E23">
        <v>6.72</v>
      </c>
      <c r="G23">
        <v>68</v>
      </c>
      <c r="I23">
        <v>19.05</v>
      </c>
      <c r="K23">
        <v>176</v>
      </c>
      <c r="M23">
        <v>49.3</v>
      </c>
      <c r="O23">
        <v>89</v>
      </c>
      <c r="Q23">
        <v>24.93</v>
      </c>
      <c r="S23">
        <v>357</v>
      </c>
      <c r="T23" t="s">
        <v>11</v>
      </c>
      <c r="U23" s="1">
        <f t="shared" ref="U23:U35" si="4">+S23-O23</f>
        <v>268</v>
      </c>
      <c r="V23" s="3">
        <f t="shared" ref="V23:V35" si="5">+C23/$U23</f>
        <v>8.9552238805970144E-2</v>
      </c>
      <c r="W23" s="2">
        <f t="shared" ref="W23:W35" si="6">+G23/$U23</f>
        <v>0.2537313432835821</v>
      </c>
      <c r="X23" s="2">
        <f t="shared" ref="X23:X35" si="7">+K23/$U23</f>
        <v>0.65671641791044777</v>
      </c>
    </row>
    <row r="24" spans="1:24" x14ac:dyDescent="0.25">
      <c r="A24" t="s">
        <v>12</v>
      </c>
      <c r="C24" s="4">
        <v>63</v>
      </c>
      <c r="E24">
        <v>11.09</v>
      </c>
      <c r="G24">
        <v>102</v>
      </c>
      <c r="I24">
        <v>17.96</v>
      </c>
      <c r="K24">
        <v>394</v>
      </c>
      <c r="M24">
        <v>69.37</v>
      </c>
      <c r="O24">
        <v>9</v>
      </c>
      <c r="Q24">
        <v>1.58</v>
      </c>
      <c r="S24">
        <v>568</v>
      </c>
      <c r="T24" t="s">
        <v>12</v>
      </c>
      <c r="U24" s="1">
        <f t="shared" si="4"/>
        <v>559</v>
      </c>
      <c r="V24" s="3">
        <f t="shared" si="5"/>
        <v>0.11270125223613596</v>
      </c>
      <c r="W24" s="2">
        <f t="shared" si="6"/>
        <v>0.18246869409660108</v>
      </c>
      <c r="X24" s="2">
        <f t="shared" si="7"/>
        <v>0.70483005366726292</v>
      </c>
    </row>
    <row r="25" spans="1:24" x14ac:dyDescent="0.25">
      <c r="A25" t="s">
        <v>13</v>
      </c>
      <c r="C25" s="4">
        <v>41</v>
      </c>
      <c r="E25">
        <v>7.88</v>
      </c>
      <c r="G25">
        <v>80</v>
      </c>
      <c r="I25">
        <v>15.38</v>
      </c>
      <c r="K25">
        <v>274</v>
      </c>
      <c r="M25">
        <v>52.69</v>
      </c>
      <c r="O25">
        <v>125</v>
      </c>
      <c r="Q25">
        <v>24.04</v>
      </c>
      <c r="S25">
        <v>520</v>
      </c>
      <c r="T25" t="s">
        <v>13</v>
      </c>
      <c r="U25" s="1">
        <f t="shared" si="4"/>
        <v>395</v>
      </c>
      <c r="V25" s="3">
        <f t="shared" si="5"/>
        <v>0.10379746835443038</v>
      </c>
      <c r="W25" s="2">
        <f t="shared" si="6"/>
        <v>0.20253164556962025</v>
      </c>
      <c r="X25" s="2">
        <f t="shared" si="7"/>
        <v>0.6936708860759494</v>
      </c>
    </row>
    <row r="26" spans="1:24" x14ac:dyDescent="0.25">
      <c r="A26" t="s">
        <v>14</v>
      </c>
      <c r="C26" s="4">
        <v>20</v>
      </c>
      <c r="E26">
        <v>13.79</v>
      </c>
      <c r="G26">
        <v>20</v>
      </c>
      <c r="I26">
        <v>13.79</v>
      </c>
      <c r="K26">
        <v>102</v>
      </c>
      <c r="M26">
        <v>70.34</v>
      </c>
      <c r="O26">
        <v>3</v>
      </c>
      <c r="Q26">
        <v>2.0699999999999998</v>
      </c>
      <c r="S26">
        <v>145</v>
      </c>
      <c r="T26" t="s">
        <v>14</v>
      </c>
      <c r="U26" s="1">
        <f t="shared" si="4"/>
        <v>142</v>
      </c>
      <c r="V26" s="3">
        <f t="shared" si="5"/>
        <v>0.14084507042253522</v>
      </c>
      <c r="W26" s="2">
        <f t="shared" si="6"/>
        <v>0.14084507042253522</v>
      </c>
      <c r="X26" s="2">
        <f t="shared" si="7"/>
        <v>0.71830985915492962</v>
      </c>
    </row>
    <row r="27" spans="1:24" x14ac:dyDescent="0.25">
      <c r="A27" t="s">
        <v>15</v>
      </c>
      <c r="C27" s="4">
        <v>37</v>
      </c>
      <c r="E27">
        <v>9.44</v>
      </c>
      <c r="G27">
        <v>60</v>
      </c>
      <c r="I27">
        <v>15.31</v>
      </c>
      <c r="K27">
        <v>293</v>
      </c>
      <c r="M27">
        <v>74.739999999999995</v>
      </c>
      <c r="O27">
        <v>2</v>
      </c>
      <c r="Q27">
        <v>0.51</v>
      </c>
      <c r="S27">
        <v>392</v>
      </c>
      <c r="T27" t="s">
        <v>15</v>
      </c>
      <c r="U27" s="1">
        <f t="shared" si="4"/>
        <v>390</v>
      </c>
      <c r="V27" s="3">
        <f t="shared" si="5"/>
        <v>9.4871794871794868E-2</v>
      </c>
      <c r="W27" s="2">
        <f t="shared" si="6"/>
        <v>0.15384615384615385</v>
      </c>
      <c r="X27" s="2">
        <f t="shared" si="7"/>
        <v>0.75128205128205128</v>
      </c>
    </row>
    <row r="28" spans="1:24" x14ac:dyDescent="0.25">
      <c r="A28" t="s">
        <v>16</v>
      </c>
      <c r="C28" s="4">
        <v>89</v>
      </c>
      <c r="E28">
        <v>16.12</v>
      </c>
      <c r="G28">
        <v>82</v>
      </c>
      <c r="I28">
        <v>14.86</v>
      </c>
      <c r="K28">
        <v>366</v>
      </c>
      <c r="M28">
        <v>66.3</v>
      </c>
      <c r="O28">
        <v>15</v>
      </c>
      <c r="Q28">
        <v>2.72</v>
      </c>
      <c r="S28">
        <v>552</v>
      </c>
      <c r="T28" t="s">
        <v>16</v>
      </c>
      <c r="U28" s="1">
        <f t="shared" si="4"/>
        <v>537</v>
      </c>
      <c r="V28" s="3">
        <f t="shared" si="5"/>
        <v>0.16573556797020483</v>
      </c>
      <c r="W28" s="2">
        <f t="shared" si="6"/>
        <v>0.1527001862197393</v>
      </c>
      <c r="X28" s="2">
        <f t="shared" si="7"/>
        <v>0.68156424581005581</v>
      </c>
    </row>
    <row r="29" spans="1:24" x14ac:dyDescent="0.25">
      <c r="A29" t="s">
        <v>17</v>
      </c>
      <c r="C29" s="4">
        <v>76</v>
      </c>
      <c r="E29">
        <v>15.83</v>
      </c>
      <c r="G29">
        <v>132</v>
      </c>
      <c r="I29">
        <v>27.5</v>
      </c>
      <c r="K29">
        <v>249</v>
      </c>
      <c r="M29">
        <v>51.88</v>
      </c>
      <c r="O29">
        <v>23</v>
      </c>
      <c r="Q29">
        <v>4.79</v>
      </c>
      <c r="S29">
        <v>480</v>
      </c>
      <c r="T29" t="s">
        <v>17</v>
      </c>
      <c r="U29" s="1">
        <f t="shared" si="4"/>
        <v>457</v>
      </c>
      <c r="V29" s="3">
        <f t="shared" si="5"/>
        <v>0.16630196936542668</v>
      </c>
      <c r="W29" s="2">
        <f t="shared" si="6"/>
        <v>0.28884026258205692</v>
      </c>
      <c r="X29" s="2">
        <f t="shared" si="7"/>
        <v>0.5448577680525164</v>
      </c>
    </row>
    <row r="30" spans="1:24" x14ac:dyDescent="0.25">
      <c r="A30" t="s">
        <v>18</v>
      </c>
      <c r="C30" s="4">
        <v>18</v>
      </c>
      <c r="E30">
        <v>9.68</v>
      </c>
      <c r="G30">
        <v>12</v>
      </c>
      <c r="I30">
        <v>6.45</v>
      </c>
      <c r="K30">
        <v>147</v>
      </c>
      <c r="M30">
        <v>79.03</v>
      </c>
      <c r="O30">
        <v>9</v>
      </c>
      <c r="Q30">
        <v>4.84</v>
      </c>
      <c r="S30">
        <v>186</v>
      </c>
      <c r="T30" t="s">
        <v>18</v>
      </c>
      <c r="U30" s="1">
        <f t="shared" si="4"/>
        <v>177</v>
      </c>
      <c r="V30" s="3">
        <f t="shared" si="5"/>
        <v>0.10169491525423729</v>
      </c>
      <c r="W30" s="2">
        <f t="shared" si="6"/>
        <v>6.7796610169491525E-2</v>
      </c>
      <c r="X30" s="2">
        <f t="shared" si="7"/>
        <v>0.83050847457627119</v>
      </c>
    </row>
    <row r="31" spans="1:24" x14ac:dyDescent="0.25">
      <c r="A31" t="s">
        <v>19</v>
      </c>
      <c r="C31" s="4">
        <v>86</v>
      </c>
      <c r="E31">
        <v>18.7</v>
      </c>
      <c r="G31">
        <v>61</v>
      </c>
      <c r="I31">
        <v>13.26</v>
      </c>
      <c r="K31">
        <v>311</v>
      </c>
      <c r="M31">
        <v>67.61</v>
      </c>
      <c r="O31">
        <v>2</v>
      </c>
      <c r="Q31">
        <v>0.43</v>
      </c>
      <c r="S31">
        <v>460</v>
      </c>
      <c r="T31" t="s">
        <v>19</v>
      </c>
      <c r="U31" s="1">
        <f t="shared" si="4"/>
        <v>458</v>
      </c>
      <c r="V31" s="3">
        <f t="shared" si="5"/>
        <v>0.18777292576419213</v>
      </c>
      <c r="W31" s="2">
        <f t="shared" si="6"/>
        <v>0.1331877729257642</v>
      </c>
      <c r="X31" s="2">
        <f t="shared" si="7"/>
        <v>0.67903930131004364</v>
      </c>
    </row>
    <row r="32" spans="1:24" x14ac:dyDescent="0.25">
      <c r="A32" t="s">
        <v>20</v>
      </c>
      <c r="C32" s="4">
        <v>56</v>
      </c>
      <c r="E32">
        <v>8.9600000000000009</v>
      </c>
      <c r="G32">
        <v>96</v>
      </c>
      <c r="I32">
        <v>15.36</v>
      </c>
      <c r="K32">
        <v>458</v>
      </c>
      <c r="M32">
        <v>73.28</v>
      </c>
      <c r="O32">
        <v>15</v>
      </c>
      <c r="Q32">
        <v>2.4</v>
      </c>
      <c r="S32">
        <v>625</v>
      </c>
      <c r="T32" t="s">
        <v>20</v>
      </c>
      <c r="U32" s="1">
        <f t="shared" si="4"/>
        <v>610</v>
      </c>
      <c r="V32" s="3">
        <f t="shared" si="5"/>
        <v>9.1803278688524587E-2</v>
      </c>
      <c r="W32" s="2">
        <f t="shared" si="6"/>
        <v>0.15737704918032788</v>
      </c>
      <c r="X32" s="2">
        <f t="shared" si="7"/>
        <v>0.75081967213114753</v>
      </c>
    </row>
    <row r="33" spans="1:24" x14ac:dyDescent="0.25">
      <c r="A33" t="s">
        <v>21</v>
      </c>
      <c r="C33" s="4">
        <v>80</v>
      </c>
      <c r="E33">
        <v>12.16</v>
      </c>
      <c r="G33">
        <v>135</v>
      </c>
      <c r="I33">
        <v>20.52</v>
      </c>
      <c r="K33">
        <v>384</v>
      </c>
      <c r="M33">
        <v>58.36</v>
      </c>
      <c r="O33">
        <v>59</v>
      </c>
      <c r="Q33">
        <v>8.9700000000000006</v>
      </c>
      <c r="S33">
        <v>658</v>
      </c>
      <c r="T33" t="s">
        <v>21</v>
      </c>
      <c r="U33" s="1">
        <f t="shared" si="4"/>
        <v>599</v>
      </c>
      <c r="V33" s="3">
        <f t="shared" si="5"/>
        <v>0.13355592654424039</v>
      </c>
      <c r="W33" s="2">
        <f t="shared" si="6"/>
        <v>0.22537562604340566</v>
      </c>
      <c r="X33" s="2">
        <f t="shared" si="7"/>
        <v>0.64106844741235391</v>
      </c>
    </row>
    <row r="34" spans="1:24" x14ac:dyDescent="0.25">
      <c r="A34" t="s">
        <v>22</v>
      </c>
      <c r="C34" s="4">
        <v>31</v>
      </c>
      <c r="E34">
        <v>11.36</v>
      </c>
      <c r="G34">
        <v>37</v>
      </c>
      <c r="I34">
        <v>13.55</v>
      </c>
      <c r="K34">
        <v>205</v>
      </c>
      <c r="M34">
        <v>75.09</v>
      </c>
      <c r="O34">
        <v>0</v>
      </c>
      <c r="Q34">
        <v>0</v>
      </c>
      <c r="S34">
        <v>273</v>
      </c>
      <c r="T34" t="s">
        <v>22</v>
      </c>
      <c r="U34" s="1">
        <f t="shared" si="4"/>
        <v>273</v>
      </c>
      <c r="V34" s="3">
        <f t="shared" si="5"/>
        <v>0.11355311355311355</v>
      </c>
      <c r="W34" s="2">
        <f t="shared" si="6"/>
        <v>0.13553113553113552</v>
      </c>
      <c r="X34" s="2">
        <f t="shared" si="7"/>
        <v>0.75091575091575091</v>
      </c>
    </row>
    <row r="35" spans="1:24" x14ac:dyDescent="0.25">
      <c r="A35" t="s">
        <v>23</v>
      </c>
      <c r="C35" s="4">
        <v>660</v>
      </c>
      <c r="E35">
        <v>11.71</v>
      </c>
      <c r="G35" s="1">
        <v>1028</v>
      </c>
      <c r="I35">
        <v>18.23</v>
      </c>
      <c r="K35" s="1">
        <v>3598</v>
      </c>
      <c r="M35">
        <v>63.82</v>
      </c>
      <c r="O35">
        <v>352</v>
      </c>
      <c r="Q35">
        <v>6.24</v>
      </c>
      <c r="S35" s="1">
        <v>5638</v>
      </c>
      <c r="T35" t="s">
        <v>23</v>
      </c>
      <c r="U35" s="1">
        <f t="shared" si="4"/>
        <v>5286</v>
      </c>
      <c r="V35" s="3">
        <f t="shared" si="5"/>
        <v>0.12485811577752554</v>
      </c>
      <c r="W35" s="2">
        <f t="shared" si="6"/>
        <v>0.194475974271661</v>
      </c>
      <c r="X35" s="2">
        <f t="shared" si="7"/>
        <v>0.68066590995081344</v>
      </c>
    </row>
    <row r="37" spans="1:24" x14ac:dyDescent="0.25">
      <c r="H37" s="6"/>
      <c r="J37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5"/>
  <sheetViews>
    <sheetView topLeftCell="H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395</v>
      </c>
      <c r="E3">
        <v>11.85</v>
      </c>
      <c r="G3">
        <v>518</v>
      </c>
      <c r="I3">
        <v>15.54</v>
      </c>
      <c r="K3" s="1">
        <v>2379</v>
      </c>
      <c r="M3">
        <v>71.38</v>
      </c>
      <c r="O3">
        <v>41</v>
      </c>
      <c r="Q3">
        <v>1.23</v>
      </c>
      <c r="S3" s="1">
        <v>3333</v>
      </c>
      <c r="T3" t="s">
        <v>10</v>
      </c>
      <c r="U3" s="1">
        <f>+S3-O3</f>
        <v>3292</v>
      </c>
      <c r="V3" s="3">
        <f>+C3/$U3</f>
        <v>0.11998784933171325</v>
      </c>
      <c r="W3" s="2">
        <f>+G3/$U3</f>
        <v>0.15735115431348723</v>
      </c>
      <c r="X3" s="2">
        <f>+K3/$U3</f>
        <v>0.72266099635479952</v>
      </c>
    </row>
    <row r="4" spans="1:24" x14ac:dyDescent="0.25">
      <c r="A4" t="s">
        <v>11</v>
      </c>
      <c r="C4" s="4">
        <v>358</v>
      </c>
      <c r="E4">
        <v>11.93</v>
      </c>
      <c r="G4">
        <v>555</v>
      </c>
      <c r="I4">
        <v>18.489999999999998</v>
      </c>
      <c r="K4" s="1">
        <v>1999</v>
      </c>
      <c r="M4">
        <v>66.61</v>
      </c>
      <c r="O4">
        <v>89</v>
      </c>
      <c r="Q4">
        <v>2.97</v>
      </c>
      <c r="S4" s="1">
        <v>3001</v>
      </c>
      <c r="T4" t="s">
        <v>11</v>
      </c>
      <c r="U4" s="1">
        <f t="shared" ref="U4:U16" si="0">+S4-O4</f>
        <v>2912</v>
      </c>
      <c r="V4" s="3">
        <f t="shared" ref="V4:V16" si="1">+C4/$U4</f>
        <v>0.12293956043956043</v>
      </c>
      <c r="W4" s="2">
        <f t="shared" ref="W4:W16" si="2">+G4/$U4</f>
        <v>0.19059065934065933</v>
      </c>
      <c r="X4" s="2">
        <f t="shared" ref="X4:X16" si="3">+K4/$U4</f>
        <v>0.68646978021978022</v>
      </c>
    </row>
    <row r="5" spans="1:24" x14ac:dyDescent="0.25">
      <c r="A5" t="s">
        <v>12</v>
      </c>
      <c r="C5" s="4">
        <v>492</v>
      </c>
      <c r="E5">
        <v>12.06</v>
      </c>
      <c r="G5">
        <v>698</v>
      </c>
      <c r="I5">
        <v>17.12</v>
      </c>
      <c r="K5" s="1">
        <v>2735</v>
      </c>
      <c r="M5">
        <v>67.069999999999993</v>
      </c>
      <c r="O5">
        <v>153</v>
      </c>
      <c r="Q5">
        <v>3.75</v>
      </c>
      <c r="S5" s="1">
        <v>4078</v>
      </c>
      <c r="T5" t="s">
        <v>12</v>
      </c>
      <c r="U5" s="1">
        <f t="shared" si="0"/>
        <v>3925</v>
      </c>
      <c r="V5" s="3">
        <f t="shared" si="1"/>
        <v>0.12535031847133757</v>
      </c>
      <c r="W5" s="2">
        <f t="shared" si="2"/>
        <v>0.1778343949044586</v>
      </c>
      <c r="X5" s="2">
        <f t="shared" si="3"/>
        <v>0.69681528662420378</v>
      </c>
    </row>
    <row r="6" spans="1:24" x14ac:dyDescent="0.25">
      <c r="A6" t="s">
        <v>13</v>
      </c>
      <c r="C6" s="4">
        <v>401</v>
      </c>
      <c r="E6">
        <v>11.71</v>
      </c>
      <c r="G6">
        <v>739</v>
      </c>
      <c r="I6">
        <v>21.58</v>
      </c>
      <c r="K6" s="1">
        <v>2099</v>
      </c>
      <c r="M6">
        <v>61.28</v>
      </c>
      <c r="O6">
        <v>186</v>
      </c>
      <c r="Q6">
        <v>5.43</v>
      </c>
      <c r="S6" s="1">
        <v>3425</v>
      </c>
      <c r="T6" t="s">
        <v>13</v>
      </c>
      <c r="U6" s="1">
        <f t="shared" si="0"/>
        <v>3239</v>
      </c>
      <c r="V6" s="3">
        <f t="shared" si="1"/>
        <v>0.12380364309972214</v>
      </c>
      <c r="W6" s="2">
        <f t="shared" si="2"/>
        <v>0.22815683853041063</v>
      </c>
      <c r="X6" s="2">
        <f t="shared" si="3"/>
        <v>0.64803951836986728</v>
      </c>
    </row>
    <row r="7" spans="1:24" x14ac:dyDescent="0.25">
      <c r="A7" t="s">
        <v>14</v>
      </c>
      <c r="C7" s="4">
        <v>147</v>
      </c>
      <c r="E7">
        <v>15.12</v>
      </c>
      <c r="G7">
        <v>181</v>
      </c>
      <c r="I7">
        <v>18.62</v>
      </c>
      <c r="K7" s="1">
        <v>615</v>
      </c>
      <c r="M7">
        <v>63.27</v>
      </c>
      <c r="O7">
        <v>29</v>
      </c>
      <c r="Q7">
        <v>2.98</v>
      </c>
      <c r="S7" s="1">
        <v>972</v>
      </c>
      <c r="T7" t="s">
        <v>14</v>
      </c>
      <c r="U7" s="1">
        <f t="shared" si="0"/>
        <v>943</v>
      </c>
      <c r="V7" s="3">
        <f t="shared" si="1"/>
        <v>0.15588547189819724</v>
      </c>
      <c r="W7" s="2">
        <f t="shared" si="2"/>
        <v>0.19194061505832449</v>
      </c>
      <c r="X7" s="2">
        <f t="shared" si="3"/>
        <v>0.65217391304347827</v>
      </c>
    </row>
    <row r="8" spans="1:24" x14ac:dyDescent="0.25">
      <c r="A8" t="s">
        <v>15</v>
      </c>
      <c r="C8" s="4">
        <v>505</v>
      </c>
      <c r="E8">
        <v>15.9</v>
      </c>
      <c r="G8">
        <v>460</v>
      </c>
      <c r="I8">
        <v>14.48</v>
      </c>
      <c r="K8" s="1">
        <v>2208</v>
      </c>
      <c r="M8">
        <v>69.52</v>
      </c>
      <c r="O8">
        <v>3</v>
      </c>
      <c r="Q8">
        <v>0.09</v>
      </c>
      <c r="S8" s="1">
        <v>3176</v>
      </c>
      <c r="T8" t="s">
        <v>15</v>
      </c>
      <c r="U8" s="1">
        <f t="shared" si="0"/>
        <v>3173</v>
      </c>
      <c r="V8" s="3">
        <f t="shared" si="1"/>
        <v>0.15915537346359912</v>
      </c>
      <c r="W8" s="2">
        <f t="shared" si="2"/>
        <v>0.14497321147179326</v>
      </c>
      <c r="X8" s="2">
        <f t="shared" si="3"/>
        <v>0.69587141506460759</v>
      </c>
    </row>
    <row r="9" spans="1:24" x14ac:dyDescent="0.25">
      <c r="A9" t="s">
        <v>16</v>
      </c>
      <c r="C9" s="4">
        <v>481</v>
      </c>
      <c r="E9">
        <v>20.91</v>
      </c>
      <c r="G9">
        <v>385</v>
      </c>
      <c r="I9">
        <v>16.739999999999998</v>
      </c>
      <c r="K9" s="1">
        <v>1424</v>
      </c>
      <c r="M9">
        <v>61.91</v>
      </c>
      <c r="O9">
        <v>10</v>
      </c>
      <c r="Q9">
        <v>0.43</v>
      </c>
      <c r="S9" s="1">
        <v>2300</v>
      </c>
      <c r="T9" t="s">
        <v>16</v>
      </c>
      <c r="U9" s="1">
        <f t="shared" si="0"/>
        <v>2290</v>
      </c>
      <c r="V9" s="3">
        <f t="shared" si="1"/>
        <v>0.21004366812227074</v>
      </c>
      <c r="W9" s="2">
        <f t="shared" si="2"/>
        <v>0.16812227074235808</v>
      </c>
      <c r="X9" s="2">
        <f t="shared" si="3"/>
        <v>0.62183406113537121</v>
      </c>
    </row>
    <row r="10" spans="1:24" x14ac:dyDescent="0.25">
      <c r="A10" t="s">
        <v>17</v>
      </c>
      <c r="C10" s="4">
        <v>383</v>
      </c>
      <c r="E10">
        <v>19.25</v>
      </c>
      <c r="G10">
        <v>447</v>
      </c>
      <c r="I10">
        <v>22.46</v>
      </c>
      <c r="K10" s="1">
        <v>1145</v>
      </c>
      <c r="M10">
        <v>57.54</v>
      </c>
      <c r="O10">
        <v>15</v>
      </c>
      <c r="Q10">
        <v>0.75</v>
      </c>
      <c r="S10" s="1">
        <v>1990</v>
      </c>
      <c r="T10" t="s">
        <v>17</v>
      </c>
      <c r="U10" s="1">
        <f t="shared" si="0"/>
        <v>1975</v>
      </c>
      <c r="V10" s="3">
        <f t="shared" si="1"/>
        <v>0.1939240506329114</v>
      </c>
      <c r="W10" s="2">
        <f t="shared" si="2"/>
        <v>0.22632911392405064</v>
      </c>
      <c r="X10" s="2">
        <f t="shared" si="3"/>
        <v>0.57974683544303796</v>
      </c>
    </row>
    <row r="11" spans="1:24" x14ac:dyDescent="0.25">
      <c r="A11" t="s">
        <v>18</v>
      </c>
      <c r="C11" s="4">
        <v>49</v>
      </c>
      <c r="E11">
        <v>9.3699999999999992</v>
      </c>
      <c r="G11">
        <v>73</v>
      </c>
      <c r="I11">
        <v>13.96</v>
      </c>
      <c r="K11" s="1">
        <v>393</v>
      </c>
      <c r="M11">
        <v>75.14</v>
      </c>
      <c r="O11">
        <v>8</v>
      </c>
      <c r="Q11">
        <v>1.53</v>
      </c>
      <c r="S11" s="1">
        <v>523</v>
      </c>
      <c r="T11" t="s">
        <v>18</v>
      </c>
      <c r="U11" s="1">
        <f t="shared" si="0"/>
        <v>515</v>
      </c>
      <c r="V11" s="3">
        <f t="shared" si="1"/>
        <v>9.5145631067961159E-2</v>
      </c>
      <c r="W11" s="2">
        <f t="shared" si="2"/>
        <v>0.14174757281553399</v>
      </c>
      <c r="X11" s="2">
        <f t="shared" si="3"/>
        <v>0.76310679611650489</v>
      </c>
    </row>
    <row r="12" spans="1:24" x14ac:dyDescent="0.25">
      <c r="A12" t="s">
        <v>19</v>
      </c>
      <c r="C12" s="4">
        <v>589</v>
      </c>
      <c r="E12">
        <v>27.48</v>
      </c>
      <c r="G12">
        <v>341</v>
      </c>
      <c r="I12">
        <v>15.91</v>
      </c>
      <c r="K12" s="1">
        <v>1203</v>
      </c>
      <c r="M12">
        <v>56.14</v>
      </c>
      <c r="O12">
        <v>10</v>
      </c>
      <c r="Q12">
        <v>0.47</v>
      </c>
      <c r="S12" s="1">
        <v>2143</v>
      </c>
      <c r="T12" t="s">
        <v>19</v>
      </c>
      <c r="U12" s="1">
        <f t="shared" si="0"/>
        <v>2133</v>
      </c>
      <c r="V12" s="3">
        <f t="shared" si="1"/>
        <v>0.27613689639006095</v>
      </c>
      <c r="W12" s="2">
        <f t="shared" si="2"/>
        <v>0.15986872948898265</v>
      </c>
      <c r="X12" s="2">
        <f t="shared" si="3"/>
        <v>0.56399437412095643</v>
      </c>
    </row>
    <row r="13" spans="1:24" x14ac:dyDescent="0.25">
      <c r="A13" t="s">
        <v>20</v>
      </c>
      <c r="C13" s="4">
        <v>584</v>
      </c>
      <c r="E13">
        <v>15.74</v>
      </c>
      <c r="G13">
        <v>715</v>
      </c>
      <c r="I13">
        <v>19.27</v>
      </c>
      <c r="K13" s="1">
        <v>2321</v>
      </c>
      <c r="M13">
        <v>62.54</v>
      </c>
      <c r="O13">
        <v>91</v>
      </c>
      <c r="Q13">
        <v>2.4500000000000002</v>
      </c>
      <c r="S13" s="1">
        <v>3711</v>
      </c>
      <c r="T13" t="s">
        <v>20</v>
      </c>
      <c r="U13" s="1">
        <f t="shared" si="0"/>
        <v>3620</v>
      </c>
      <c r="V13" s="3">
        <f t="shared" si="1"/>
        <v>0.16132596685082873</v>
      </c>
      <c r="W13" s="2">
        <f t="shared" si="2"/>
        <v>0.19751381215469613</v>
      </c>
      <c r="X13" s="2">
        <f t="shared" si="3"/>
        <v>0.64116022099447512</v>
      </c>
    </row>
    <row r="14" spans="1:24" x14ac:dyDescent="0.25">
      <c r="A14" t="s">
        <v>21</v>
      </c>
      <c r="C14" s="4">
        <v>707</v>
      </c>
      <c r="E14">
        <v>17.73</v>
      </c>
      <c r="G14">
        <v>812</v>
      </c>
      <c r="I14">
        <v>20.36</v>
      </c>
      <c r="K14" s="1">
        <v>2397</v>
      </c>
      <c r="M14">
        <v>60.11</v>
      </c>
      <c r="O14">
        <v>72</v>
      </c>
      <c r="Q14">
        <v>1.81</v>
      </c>
      <c r="S14" s="1">
        <v>3988</v>
      </c>
      <c r="T14" t="s">
        <v>21</v>
      </c>
      <c r="U14" s="1">
        <f t="shared" si="0"/>
        <v>3916</v>
      </c>
      <c r="V14" s="3">
        <f t="shared" si="1"/>
        <v>0.18054136874361593</v>
      </c>
      <c r="W14" s="2">
        <f t="shared" si="2"/>
        <v>0.20735444330949948</v>
      </c>
      <c r="X14" s="2">
        <f t="shared" si="3"/>
        <v>0.61210418794688459</v>
      </c>
    </row>
    <row r="15" spans="1:24" x14ac:dyDescent="0.25">
      <c r="A15" t="s">
        <v>22</v>
      </c>
      <c r="C15" s="5">
        <v>267</v>
      </c>
      <c r="E15">
        <v>15.07</v>
      </c>
      <c r="G15" s="1">
        <v>318</v>
      </c>
      <c r="I15">
        <v>17.95</v>
      </c>
      <c r="K15" s="1">
        <v>1137</v>
      </c>
      <c r="M15">
        <v>64.16</v>
      </c>
      <c r="O15" s="1">
        <v>50</v>
      </c>
      <c r="Q15">
        <v>2.82</v>
      </c>
      <c r="S15" s="1">
        <v>1772</v>
      </c>
      <c r="T15" t="s">
        <v>22</v>
      </c>
      <c r="U15" s="1">
        <f t="shared" si="0"/>
        <v>1722</v>
      </c>
      <c r="V15" s="3">
        <f t="shared" si="1"/>
        <v>0.15505226480836237</v>
      </c>
      <c r="W15" s="2">
        <f t="shared" si="2"/>
        <v>0.18466898954703834</v>
      </c>
      <c r="X15" s="2">
        <f t="shared" si="3"/>
        <v>0.66027874564459932</v>
      </c>
    </row>
    <row r="16" spans="1:24" x14ac:dyDescent="0.25">
      <c r="A16" t="s">
        <v>23</v>
      </c>
      <c r="C16" s="5">
        <v>5358</v>
      </c>
      <c r="E16">
        <v>15.57</v>
      </c>
      <c r="G16" s="1">
        <v>6242</v>
      </c>
      <c r="I16">
        <v>18.14</v>
      </c>
      <c r="K16" s="1">
        <v>22055</v>
      </c>
      <c r="M16">
        <v>64.09</v>
      </c>
      <c r="O16" s="1">
        <v>757</v>
      </c>
      <c r="Q16">
        <v>2.2000000000000002</v>
      </c>
      <c r="S16" s="1">
        <v>34412</v>
      </c>
      <c r="T16" t="s">
        <v>23</v>
      </c>
      <c r="U16" s="1">
        <f t="shared" si="0"/>
        <v>33655</v>
      </c>
      <c r="V16" s="3">
        <f t="shared" si="1"/>
        <v>0.15920368444510474</v>
      </c>
      <c r="W16" s="2">
        <f t="shared" si="2"/>
        <v>0.18547021244985887</v>
      </c>
      <c r="X16" s="2">
        <f t="shared" si="3"/>
        <v>0.65532610310503636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29</v>
      </c>
      <c r="E22">
        <v>6.43</v>
      </c>
      <c r="G22">
        <v>131</v>
      </c>
      <c r="I22">
        <v>29.05</v>
      </c>
      <c r="K22">
        <v>253</v>
      </c>
      <c r="M22">
        <v>56.1</v>
      </c>
      <c r="O22">
        <v>38</v>
      </c>
      <c r="Q22">
        <v>8.43</v>
      </c>
      <c r="S22">
        <v>451</v>
      </c>
      <c r="T22" t="s">
        <v>10</v>
      </c>
      <c r="U22" s="1">
        <f>+S22-O22</f>
        <v>413</v>
      </c>
      <c r="V22" s="3">
        <f>+C22/$U22</f>
        <v>7.0217917675544791E-2</v>
      </c>
      <c r="W22" s="2">
        <f>+G22/$U22</f>
        <v>0.31719128329297819</v>
      </c>
      <c r="X22" s="2">
        <f>+K22/$U22</f>
        <v>0.61259079903147695</v>
      </c>
    </row>
    <row r="23" spans="1:24" x14ac:dyDescent="0.25">
      <c r="A23" t="s">
        <v>11</v>
      </c>
      <c r="C23" s="4">
        <v>38</v>
      </c>
      <c r="E23">
        <v>10.220000000000001</v>
      </c>
      <c r="G23">
        <v>112</v>
      </c>
      <c r="I23">
        <v>30.11</v>
      </c>
      <c r="K23">
        <v>221</v>
      </c>
      <c r="M23">
        <v>59.41</v>
      </c>
      <c r="O23">
        <v>1</v>
      </c>
      <c r="Q23">
        <v>0.27</v>
      </c>
      <c r="S23">
        <v>372</v>
      </c>
      <c r="T23" t="s">
        <v>11</v>
      </c>
      <c r="U23" s="1">
        <f t="shared" ref="U23:U35" si="4">+S23-O23</f>
        <v>371</v>
      </c>
      <c r="V23" s="3">
        <f t="shared" ref="V23:V35" si="5">+C23/$U23</f>
        <v>0.10242587601078167</v>
      </c>
      <c r="W23" s="2">
        <f t="shared" ref="W23:W35" si="6">+G23/$U23</f>
        <v>0.30188679245283018</v>
      </c>
      <c r="X23" s="2">
        <f t="shared" ref="X23:X35" si="7">+K23/$U23</f>
        <v>0.59568733153638809</v>
      </c>
    </row>
    <row r="24" spans="1:24" x14ac:dyDescent="0.25">
      <c r="A24" t="s">
        <v>12</v>
      </c>
      <c r="C24" s="4">
        <v>48</v>
      </c>
      <c r="E24">
        <v>8.8699999999999992</v>
      </c>
      <c r="G24">
        <v>142</v>
      </c>
      <c r="I24">
        <v>26.25</v>
      </c>
      <c r="K24">
        <v>349</v>
      </c>
      <c r="M24">
        <v>64.510000000000005</v>
      </c>
      <c r="O24">
        <v>2</v>
      </c>
      <c r="Q24">
        <v>0.37</v>
      </c>
      <c r="S24">
        <v>541</v>
      </c>
      <c r="T24" t="s">
        <v>12</v>
      </c>
      <c r="U24" s="1">
        <f t="shared" si="4"/>
        <v>539</v>
      </c>
      <c r="V24" s="3">
        <f t="shared" si="5"/>
        <v>8.9053803339517623E-2</v>
      </c>
      <c r="W24" s="2">
        <f t="shared" si="6"/>
        <v>0.26345083487940629</v>
      </c>
      <c r="X24" s="2">
        <f t="shared" si="7"/>
        <v>0.64749536178107603</v>
      </c>
    </row>
    <row r="25" spans="1:24" x14ac:dyDescent="0.25">
      <c r="A25" t="s">
        <v>13</v>
      </c>
      <c r="C25" s="4">
        <v>40</v>
      </c>
      <c r="E25">
        <v>7.83</v>
      </c>
      <c r="G25">
        <v>101</v>
      </c>
      <c r="I25">
        <v>19.77</v>
      </c>
      <c r="K25">
        <v>362</v>
      </c>
      <c r="M25">
        <v>70.84</v>
      </c>
      <c r="O25">
        <v>8</v>
      </c>
      <c r="Q25">
        <v>1.57</v>
      </c>
      <c r="S25">
        <v>511</v>
      </c>
      <c r="T25" t="s">
        <v>13</v>
      </c>
      <c r="U25" s="1">
        <f t="shared" si="4"/>
        <v>503</v>
      </c>
      <c r="V25" s="3">
        <f t="shared" si="5"/>
        <v>7.9522862823061632E-2</v>
      </c>
      <c r="W25" s="2">
        <f t="shared" si="6"/>
        <v>0.20079522862823063</v>
      </c>
      <c r="X25" s="2">
        <f t="shared" si="7"/>
        <v>0.71968190854870773</v>
      </c>
    </row>
    <row r="26" spans="1:24" x14ac:dyDescent="0.25">
      <c r="A26" t="s">
        <v>14</v>
      </c>
      <c r="C26" s="4">
        <v>17</v>
      </c>
      <c r="E26">
        <v>10</v>
      </c>
      <c r="G26">
        <v>46</v>
      </c>
      <c r="I26">
        <v>27.06</v>
      </c>
      <c r="K26">
        <v>105</v>
      </c>
      <c r="M26">
        <v>61.76</v>
      </c>
      <c r="O26">
        <v>2</v>
      </c>
      <c r="Q26">
        <v>1.18</v>
      </c>
      <c r="S26">
        <v>170</v>
      </c>
      <c r="T26" t="s">
        <v>14</v>
      </c>
      <c r="U26" s="1">
        <f t="shared" si="4"/>
        <v>168</v>
      </c>
      <c r="V26" s="3">
        <f t="shared" si="5"/>
        <v>0.10119047619047619</v>
      </c>
      <c r="W26" s="2">
        <f t="shared" si="6"/>
        <v>0.27380952380952384</v>
      </c>
      <c r="X26" s="2">
        <f t="shared" si="7"/>
        <v>0.625</v>
      </c>
    </row>
    <row r="27" spans="1:24" x14ac:dyDescent="0.25">
      <c r="A27" t="s">
        <v>15</v>
      </c>
      <c r="C27" s="4">
        <v>37</v>
      </c>
      <c r="E27">
        <v>10.25</v>
      </c>
      <c r="G27">
        <v>55</v>
      </c>
      <c r="I27">
        <v>15.24</v>
      </c>
      <c r="K27">
        <v>269</v>
      </c>
      <c r="M27">
        <v>74.52</v>
      </c>
      <c r="O27">
        <v>0</v>
      </c>
      <c r="Q27">
        <v>0</v>
      </c>
      <c r="S27">
        <v>361</v>
      </c>
      <c r="T27" t="s">
        <v>15</v>
      </c>
      <c r="U27" s="1">
        <f t="shared" si="4"/>
        <v>361</v>
      </c>
      <c r="V27" s="3">
        <f t="shared" si="5"/>
        <v>0.10249307479224377</v>
      </c>
      <c r="W27" s="2">
        <f t="shared" si="6"/>
        <v>0.1523545706371191</v>
      </c>
      <c r="X27" s="2">
        <f t="shared" si="7"/>
        <v>0.74515235457063711</v>
      </c>
    </row>
    <row r="28" spans="1:24" x14ac:dyDescent="0.25">
      <c r="A28" t="s">
        <v>16</v>
      </c>
      <c r="C28" s="4">
        <v>83</v>
      </c>
      <c r="E28">
        <v>17.55</v>
      </c>
      <c r="G28">
        <v>83</v>
      </c>
      <c r="I28">
        <v>17.55</v>
      </c>
      <c r="K28">
        <v>307</v>
      </c>
      <c r="M28">
        <v>64.900000000000006</v>
      </c>
      <c r="O28">
        <v>0</v>
      </c>
      <c r="Q28">
        <v>0</v>
      </c>
      <c r="S28">
        <v>473</v>
      </c>
      <c r="T28" t="s">
        <v>16</v>
      </c>
      <c r="U28" s="1">
        <f t="shared" si="4"/>
        <v>473</v>
      </c>
      <c r="V28" s="3">
        <f t="shared" si="5"/>
        <v>0.17547568710359407</v>
      </c>
      <c r="W28" s="2">
        <f t="shared" si="6"/>
        <v>0.17547568710359407</v>
      </c>
      <c r="X28" s="2">
        <f t="shared" si="7"/>
        <v>0.64904862579281186</v>
      </c>
    </row>
    <row r="29" spans="1:24" x14ac:dyDescent="0.25">
      <c r="A29" t="s">
        <v>17</v>
      </c>
      <c r="C29" s="4">
        <v>72</v>
      </c>
      <c r="E29">
        <v>14.75</v>
      </c>
      <c r="G29">
        <v>154</v>
      </c>
      <c r="I29">
        <v>31.56</v>
      </c>
      <c r="K29">
        <v>255</v>
      </c>
      <c r="M29">
        <v>52.25</v>
      </c>
      <c r="O29">
        <v>7</v>
      </c>
      <c r="Q29">
        <v>1.43</v>
      </c>
      <c r="S29">
        <v>488</v>
      </c>
      <c r="T29" t="s">
        <v>17</v>
      </c>
      <c r="U29" s="1">
        <f t="shared" si="4"/>
        <v>481</v>
      </c>
      <c r="V29" s="3">
        <f t="shared" si="5"/>
        <v>0.1496881496881497</v>
      </c>
      <c r="W29" s="2">
        <f t="shared" si="6"/>
        <v>0.32016632016632018</v>
      </c>
      <c r="X29" s="2">
        <f t="shared" si="7"/>
        <v>0.53014553014553012</v>
      </c>
    </row>
    <row r="30" spans="1:24" x14ac:dyDescent="0.25">
      <c r="A30" t="s">
        <v>18</v>
      </c>
      <c r="C30" s="4">
        <v>18</v>
      </c>
      <c r="E30">
        <v>9.4700000000000006</v>
      </c>
      <c r="G30">
        <v>24</v>
      </c>
      <c r="I30">
        <v>12.63</v>
      </c>
      <c r="K30">
        <v>148</v>
      </c>
      <c r="M30">
        <v>77.89</v>
      </c>
      <c r="O30">
        <v>0</v>
      </c>
      <c r="Q30">
        <v>0</v>
      </c>
      <c r="S30">
        <v>190</v>
      </c>
      <c r="T30" t="s">
        <v>18</v>
      </c>
      <c r="U30" s="1">
        <f t="shared" si="4"/>
        <v>190</v>
      </c>
      <c r="V30" s="3">
        <f t="shared" si="5"/>
        <v>9.4736842105263161E-2</v>
      </c>
      <c r="W30" s="2">
        <f t="shared" si="6"/>
        <v>0.12631578947368421</v>
      </c>
      <c r="X30" s="2">
        <f t="shared" si="7"/>
        <v>0.77894736842105261</v>
      </c>
    </row>
    <row r="31" spans="1:24" x14ac:dyDescent="0.25">
      <c r="A31" t="s">
        <v>19</v>
      </c>
      <c r="C31" s="4">
        <v>75</v>
      </c>
      <c r="E31">
        <v>17.48</v>
      </c>
      <c r="G31">
        <v>68</v>
      </c>
      <c r="I31">
        <v>15.85</v>
      </c>
      <c r="K31">
        <v>286</v>
      </c>
      <c r="M31">
        <v>66.67</v>
      </c>
      <c r="O31">
        <v>0</v>
      </c>
      <c r="Q31">
        <v>0</v>
      </c>
      <c r="S31">
        <v>429</v>
      </c>
      <c r="T31" t="s">
        <v>19</v>
      </c>
      <c r="U31" s="1">
        <f t="shared" si="4"/>
        <v>429</v>
      </c>
      <c r="V31" s="3">
        <f t="shared" si="5"/>
        <v>0.17482517482517482</v>
      </c>
      <c r="W31" s="2">
        <f t="shared" si="6"/>
        <v>0.1585081585081585</v>
      </c>
      <c r="X31" s="2">
        <f t="shared" si="7"/>
        <v>0.66666666666666663</v>
      </c>
    </row>
    <row r="32" spans="1:24" x14ac:dyDescent="0.25">
      <c r="A32" t="s">
        <v>20</v>
      </c>
      <c r="C32" s="4">
        <v>89</v>
      </c>
      <c r="E32">
        <v>13.95</v>
      </c>
      <c r="G32">
        <v>120</v>
      </c>
      <c r="I32">
        <v>18.809999999999999</v>
      </c>
      <c r="K32">
        <v>425</v>
      </c>
      <c r="M32">
        <v>66.61</v>
      </c>
      <c r="O32">
        <v>4</v>
      </c>
      <c r="Q32">
        <v>0.63</v>
      </c>
      <c r="S32">
        <v>638</v>
      </c>
      <c r="T32" t="s">
        <v>20</v>
      </c>
      <c r="U32" s="1">
        <f t="shared" si="4"/>
        <v>634</v>
      </c>
      <c r="V32" s="3">
        <f t="shared" si="5"/>
        <v>0.14037854889589904</v>
      </c>
      <c r="W32" s="2">
        <f t="shared" si="6"/>
        <v>0.1892744479495268</v>
      </c>
      <c r="X32" s="2">
        <f t="shared" si="7"/>
        <v>0.67034700315457418</v>
      </c>
    </row>
    <row r="33" spans="1:24" x14ac:dyDescent="0.25">
      <c r="A33" t="s">
        <v>21</v>
      </c>
      <c r="C33" s="4">
        <v>95</v>
      </c>
      <c r="E33">
        <v>14.66</v>
      </c>
      <c r="G33">
        <v>176</v>
      </c>
      <c r="I33">
        <v>27.16</v>
      </c>
      <c r="K33">
        <v>377</v>
      </c>
      <c r="M33">
        <v>58.18</v>
      </c>
      <c r="O33">
        <v>0</v>
      </c>
      <c r="Q33">
        <v>0</v>
      </c>
      <c r="S33">
        <v>648</v>
      </c>
      <c r="T33" t="s">
        <v>21</v>
      </c>
      <c r="U33" s="1">
        <f t="shared" si="4"/>
        <v>648</v>
      </c>
      <c r="V33" s="3">
        <f t="shared" si="5"/>
        <v>0.14660493827160495</v>
      </c>
      <c r="W33" s="2">
        <f t="shared" si="6"/>
        <v>0.27160493827160492</v>
      </c>
      <c r="X33" s="2">
        <f t="shared" si="7"/>
        <v>0.58179012345679015</v>
      </c>
    </row>
    <row r="34" spans="1:24" x14ac:dyDescent="0.25">
      <c r="A34" t="s">
        <v>22</v>
      </c>
      <c r="C34" s="4">
        <v>25</v>
      </c>
      <c r="E34">
        <v>9.33</v>
      </c>
      <c r="G34">
        <v>43</v>
      </c>
      <c r="I34">
        <v>16.04</v>
      </c>
      <c r="K34">
        <v>200</v>
      </c>
      <c r="M34">
        <v>74.63</v>
      </c>
      <c r="O34">
        <v>0</v>
      </c>
      <c r="Q34">
        <v>0</v>
      </c>
      <c r="S34">
        <v>268</v>
      </c>
      <c r="T34" t="s">
        <v>22</v>
      </c>
      <c r="U34" s="1">
        <f t="shared" si="4"/>
        <v>268</v>
      </c>
      <c r="V34" s="3">
        <f t="shared" si="5"/>
        <v>9.3283582089552244E-2</v>
      </c>
      <c r="W34" s="2">
        <f t="shared" si="6"/>
        <v>0.16044776119402984</v>
      </c>
      <c r="X34" s="2">
        <f t="shared" si="7"/>
        <v>0.74626865671641796</v>
      </c>
    </row>
    <row r="35" spans="1:24" x14ac:dyDescent="0.25">
      <c r="A35" t="s">
        <v>23</v>
      </c>
      <c r="C35" s="4">
        <v>666</v>
      </c>
      <c r="E35">
        <v>12.02</v>
      </c>
      <c r="G35" s="1">
        <v>1255</v>
      </c>
      <c r="I35">
        <v>22.65</v>
      </c>
      <c r="K35" s="1">
        <v>3557</v>
      </c>
      <c r="M35">
        <v>64.209999999999994</v>
      </c>
      <c r="O35">
        <v>62</v>
      </c>
      <c r="Q35">
        <v>1.1200000000000001</v>
      </c>
      <c r="S35" s="1">
        <v>5540</v>
      </c>
      <c r="T35" t="s">
        <v>23</v>
      </c>
      <c r="U35" s="1">
        <f t="shared" si="4"/>
        <v>5478</v>
      </c>
      <c r="V35" s="3">
        <f t="shared" si="5"/>
        <v>0.12157721796276014</v>
      </c>
      <c r="W35" s="2">
        <f t="shared" si="6"/>
        <v>0.22909821102592187</v>
      </c>
      <c r="X35" s="2">
        <f t="shared" si="7"/>
        <v>0.64932457101131802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topLeftCell="H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352</v>
      </c>
      <c r="E3">
        <v>10.44</v>
      </c>
      <c r="G3">
        <v>598</v>
      </c>
      <c r="I3">
        <v>17.73</v>
      </c>
      <c r="K3" s="1">
        <v>2400</v>
      </c>
      <c r="M3">
        <v>71.17</v>
      </c>
      <c r="O3">
        <v>22</v>
      </c>
      <c r="Q3">
        <v>0.65</v>
      </c>
      <c r="S3" s="1">
        <v>3372</v>
      </c>
      <c r="T3" t="s">
        <v>10</v>
      </c>
      <c r="U3" s="1">
        <f>+S3-O3</f>
        <v>3350</v>
      </c>
      <c r="V3" s="3">
        <f>+C3/$U3</f>
        <v>0.10507462686567164</v>
      </c>
      <c r="W3" s="2">
        <f>+G3/$U3</f>
        <v>0.17850746268656717</v>
      </c>
      <c r="X3" s="2">
        <f>+K3/$U3</f>
        <v>0.71641791044776115</v>
      </c>
    </row>
    <row r="4" spans="1:24" x14ac:dyDescent="0.25">
      <c r="A4" t="s">
        <v>11</v>
      </c>
      <c r="C4" s="4">
        <v>268</v>
      </c>
      <c r="E4">
        <v>9.18</v>
      </c>
      <c r="G4">
        <v>286</v>
      </c>
      <c r="I4">
        <v>9.8000000000000007</v>
      </c>
      <c r="K4" s="1">
        <v>1607</v>
      </c>
      <c r="M4">
        <v>55.05</v>
      </c>
      <c r="O4">
        <v>758</v>
      </c>
      <c r="Q4">
        <v>25.97</v>
      </c>
      <c r="S4" s="1">
        <v>2919</v>
      </c>
      <c r="T4" t="s">
        <v>11</v>
      </c>
      <c r="U4" s="1">
        <f t="shared" ref="U4:U16" si="0">+S4-O4</f>
        <v>2161</v>
      </c>
      <c r="V4" s="3">
        <f t="shared" ref="V4:V16" si="1">+C4/$U4</f>
        <v>0.12401665895418787</v>
      </c>
      <c r="W4" s="2">
        <f t="shared" ref="W4:W16" si="2">+G4/$U4</f>
        <v>0.13234613604812587</v>
      </c>
      <c r="X4" s="2">
        <f t="shared" ref="X4:X16" si="3">+K4/$U4</f>
        <v>0.74363720499768626</v>
      </c>
    </row>
    <row r="5" spans="1:24" x14ac:dyDescent="0.25">
      <c r="A5" t="s">
        <v>12</v>
      </c>
      <c r="C5" s="4">
        <v>428</v>
      </c>
      <c r="E5">
        <v>11.27</v>
      </c>
      <c r="G5">
        <v>618</v>
      </c>
      <c r="I5">
        <v>16.28</v>
      </c>
      <c r="K5" s="1">
        <v>2543</v>
      </c>
      <c r="M5">
        <v>66.97</v>
      </c>
      <c r="O5">
        <v>208</v>
      </c>
      <c r="Q5">
        <v>5.48</v>
      </c>
      <c r="S5" s="1">
        <v>3797</v>
      </c>
      <c r="T5" t="s">
        <v>12</v>
      </c>
      <c r="U5" s="1">
        <f t="shared" si="0"/>
        <v>3589</v>
      </c>
      <c r="V5" s="3">
        <f t="shared" si="1"/>
        <v>0.11925327389244915</v>
      </c>
      <c r="W5" s="2">
        <f t="shared" si="2"/>
        <v>0.1721928113680691</v>
      </c>
      <c r="X5" s="2">
        <f t="shared" si="3"/>
        <v>0.7085539147394817</v>
      </c>
    </row>
    <row r="6" spans="1:24" x14ac:dyDescent="0.25">
      <c r="A6" t="s">
        <v>13</v>
      </c>
      <c r="C6" s="4">
        <v>385</v>
      </c>
      <c r="E6">
        <v>11.25</v>
      </c>
      <c r="G6">
        <v>479</v>
      </c>
      <c r="I6">
        <v>14</v>
      </c>
      <c r="K6" s="1">
        <v>2240</v>
      </c>
      <c r="M6">
        <v>65.459999999999994</v>
      </c>
      <c r="O6">
        <v>318</v>
      </c>
      <c r="Q6">
        <v>9.2899999999999991</v>
      </c>
      <c r="S6" s="1">
        <v>3422</v>
      </c>
      <c r="T6" t="s">
        <v>13</v>
      </c>
      <c r="U6" s="1">
        <f t="shared" si="0"/>
        <v>3104</v>
      </c>
      <c r="V6" s="3">
        <f t="shared" si="1"/>
        <v>0.12403350515463918</v>
      </c>
      <c r="W6" s="2">
        <f t="shared" si="2"/>
        <v>0.15431701030927836</v>
      </c>
      <c r="X6" s="2">
        <f t="shared" si="3"/>
        <v>0.72164948453608246</v>
      </c>
    </row>
    <row r="7" spans="1:24" x14ac:dyDescent="0.25">
      <c r="A7" t="s">
        <v>14</v>
      </c>
      <c r="C7" s="4">
        <v>153</v>
      </c>
      <c r="E7">
        <v>15.15</v>
      </c>
      <c r="G7">
        <v>155</v>
      </c>
      <c r="I7">
        <v>15.35</v>
      </c>
      <c r="K7" s="1">
        <v>658</v>
      </c>
      <c r="M7">
        <v>65.150000000000006</v>
      </c>
      <c r="O7">
        <v>44</v>
      </c>
      <c r="Q7">
        <v>4.3600000000000003</v>
      </c>
      <c r="S7" s="1">
        <v>1010</v>
      </c>
      <c r="T7" t="s">
        <v>14</v>
      </c>
      <c r="U7" s="1">
        <f t="shared" si="0"/>
        <v>966</v>
      </c>
      <c r="V7" s="3">
        <f t="shared" si="1"/>
        <v>0.15838509316770186</v>
      </c>
      <c r="W7" s="2">
        <f t="shared" si="2"/>
        <v>0.16045548654244307</v>
      </c>
      <c r="X7" s="2">
        <f t="shared" si="3"/>
        <v>0.6811594202898551</v>
      </c>
    </row>
    <row r="8" spans="1:24" x14ac:dyDescent="0.25">
      <c r="A8" t="s">
        <v>15</v>
      </c>
      <c r="C8" s="4">
        <v>417</v>
      </c>
      <c r="E8">
        <v>12.81</v>
      </c>
      <c r="G8">
        <v>416</v>
      </c>
      <c r="I8">
        <v>12.78</v>
      </c>
      <c r="K8" s="1">
        <v>2325</v>
      </c>
      <c r="M8">
        <v>71.45</v>
      </c>
      <c r="O8">
        <v>96</v>
      </c>
      <c r="Q8">
        <v>2.95</v>
      </c>
      <c r="S8" s="1">
        <v>3254</v>
      </c>
      <c r="T8" t="s">
        <v>15</v>
      </c>
      <c r="U8" s="1">
        <f t="shared" si="0"/>
        <v>3158</v>
      </c>
      <c r="V8" s="3">
        <f t="shared" si="1"/>
        <v>0.13204559848005065</v>
      </c>
      <c r="W8" s="2">
        <f t="shared" si="2"/>
        <v>0.1317289423685877</v>
      </c>
      <c r="X8" s="2">
        <f t="shared" si="3"/>
        <v>0.73622545915136162</v>
      </c>
    </row>
    <row r="9" spans="1:24" x14ac:dyDescent="0.25">
      <c r="A9" t="s">
        <v>16</v>
      </c>
      <c r="C9" s="4">
        <v>468</v>
      </c>
      <c r="E9">
        <v>19.57</v>
      </c>
      <c r="G9">
        <v>436</v>
      </c>
      <c r="I9">
        <v>18.23</v>
      </c>
      <c r="K9" s="1">
        <v>1481</v>
      </c>
      <c r="M9">
        <v>61.91</v>
      </c>
      <c r="O9">
        <v>7</v>
      </c>
      <c r="Q9">
        <v>0.28999999999999998</v>
      </c>
      <c r="S9" s="1">
        <v>2392</v>
      </c>
      <c r="T9" t="s">
        <v>16</v>
      </c>
      <c r="U9" s="1">
        <f t="shared" si="0"/>
        <v>2385</v>
      </c>
      <c r="V9" s="3">
        <f t="shared" si="1"/>
        <v>0.19622641509433963</v>
      </c>
      <c r="W9" s="2">
        <f t="shared" si="2"/>
        <v>0.18280922431865829</v>
      </c>
      <c r="X9" s="2">
        <f t="shared" si="3"/>
        <v>0.62096436058700211</v>
      </c>
    </row>
    <row r="10" spans="1:24" x14ac:dyDescent="0.25">
      <c r="A10" t="s">
        <v>17</v>
      </c>
      <c r="C10" s="4">
        <v>361</v>
      </c>
      <c r="E10">
        <v>17.350000000000001</v>
      </c>
      <c r="G10">
        <v>557</v>
      </c>
      <c r="I10">
        <v>26.77</v>
      </c>
      <c r="K10" s="1">
        <v>1121</v>
      </c>
      <c r="M10">
        <v>53.87</v>
      </c>
      <c r="O10">
        <v>42</v>
      </c>
      <c r="Q10">
        <v>2.02</v>
      </c>
      <c r="S10" s="1">
        <v>2081</v>
      </c>
      <c r="T10" t="s">
        <v>17</v>
      </c>
      <c r="U10" s="1">
        <f t="shared" si="0"/>
        <v>2039</v>
      </c>
      <c r="V10" s="3">
        <f t="shared" si="1"/>
        <v>0.17704757233938204</v>
      </c>
      <c r="W10" s="2">
        <f t="shared" si="2"/>
        <v>0.2731731240804316</v>
      </c>
      <c r="X10" s="2">
        <f t="shared" si="3"/>
        <v>0.54977930358018634</v>
      </c>
    </row>
    <row r="11" spans="1:24" x14ac:dyDescent="0.25">
      <c r="A11" t="s">
        <v>18</v>
      </c>
      <c r="C11" s="4">
        <v>73</v>
      </c>
      <c r="E11">
        <v>10.01</v>
      </c>
      <c r="G11">
        <v>126</v>
      </c>
      <c r="I11">
        <v>17.28</v>
      </c>
      <c r="K11" s="1">
        <v>517</v>
      </c>
      <c r="M11">
        <v>70.92</v>
      </c>
      <c r="O11">
        <v>13</v>
      </c>
      <c r="Q11">
        <v>1.78</v>
      </c>
      <c r="S11" s="1">
        <v>729</v>
      </c>
      <c r="T11" t="s">
        <v>18</v>
      </c>
      <c r="U11" s="1">
        <f t="shared" si="0"/>
        <v>716</v>
      </c>
      <c r="V11" s="3">
        <f t="shared" si="1"/>
        <v>0.10195530726256984</v>
      </c>
      <c r="W11" s="2">
        <f t="shared" si="2"/>
        <v>0.17597765363128492</v>
      </c>
      <c r="X11" s="2">
        <f t="shared" si="3"/>
        <v>0.72206703910614523</v>
      </c>
    </row>
    <row r="12" spans="1:24" x14ac:dyDescent="0.25">
      <c r="A12" t="s">
        <v>19</v>
      </c>
      <c r="C12" s="4">
        <v>609</v>
      </c>
      <c r="E12">
        <v>24.69</v>
      </c>
      <c r="G12">
        <v>437</v>
      </c>
      <c r="I12">
        <v>17.71</v>
      </c>
      <c r="K12" s="1">
        <v>1373</v>
      </c>
      <c r="M12">
        <v>55.65</v>
      </c>
      <c r="O12">
        <v>48</v>
      </c>
      <c r="Q12">
        <v>1.95</v>
      </c>
      <c r="S12" s="1">
        <v>2467</v>
      </c>
      <c r="T12" t="s">
        <v>19</v>
      </c>
      <c r="U12" s="1">
        <f t="shared" si="0"/>
        <v>2419</v>
      </c>
      <c r="V12" s="3">
        <f t="shared" si="1"/>
        <v>0.25175692434890451</v>
      </c>
      <c r="W12" s="2">
        <f t="shared" si="2"/>
        <v>0.18065316246382804</v>
      </c>
      <c r="X12" s="2">
        <f t="shared" si="3"/>
        <v>0.56758991318726748</v>
      </c>
    </row>
    <row r="13" spans="1:24" x14ac:dyDescent="0.25">
      <c r="A13" t="s">
        <v>20</v>
      </c>
      <c r="C13" s="4">
        <v>539</v>
      </c>
      <c r="E13">
        <v>14.73</v>
      </c>
      <c r="G13">
        <v>705</v>
      </c>
      <c r="I13">
        <v>19.27</v>
      </c>
      <c r="K13" s="1">
        <v>2334</v>
      </c>
      <c r="M13">
        <v>63.79</v>
      </c>
      <c r="O13">
        <v>81</v>
      </c>
      <c r="Q13">
        <v>2.21</v>
      </c>
      <c r="S13" s="1">
        <v>3659</v>
      </c>
      <c r="T13" t="s">
        <v>20</v>
      </c>
      <c r="U13" s="1">
        <f t="shared" si="0"/>
        <v>3578</v>
      </c>
      <c r="V13" s="3">
        <f t="shared" si="1"/>
        <v>0.15064281721632197</v>
      </c>
      <c r="W13" s="2">
        <f t="shared" si="2"/>
        <v>0.1970374510899944</v>
      </c>
      <c r="X13" s="2">
        <f t="shared" si="3"/>
        <v>0.65231973169368362</v>
      </c>
    </row>
    <row r="14" spans="1:24" x14ac:dyDescent="0.25">
      <c r="A14" t="s">
        <v>21</v>
      </c>
      <c r="C14" s="4">
        <v>647</v>
      </c>
      <c r="E14">
        <v>17</v>
      </c>
      <c r="G14">
        <v>667</v>
      </c>
      <c r="I14">
        <v>17.52</v>
      </c>
      <c r="K14" s="1">
        <v>2092</v>
      </c>
      <c r="M14">
        <v>54.97</v>
      </c>
      <c r="O14">
        <v>400</v>
      </c>
      <c r="Q14">
        <v>10.51</v>
      </c>
      <c r="S14" s="1">
        <v>3806</v>
      </c>
      <c r="T14" t="s">
        <v>21</v>
      </c>
      <c r="U14" s="1">
        <f t="shared" si="0"/>
        <v>3406</v>
      </c>
      <c r="V14" s="3">
        <f t="shared" si="1"/>
        <v>0.1899588960657663</v>
      </c>
      <c r="W14" s="2">
        <f t="shared" si="2"/>
        <v>0.19583088667058132</v>
      </c>
      <c r="X14" s="2">
        <f t="shared" si="3"/>
        <v>0.61421021726365232</v>
      </c>
    </row>
    <row r="15" spans="1:24" x14ac:dyDescent="0.25">
      <c r="A15" t="s">
        <v>22</v>
      </c>
      <c r="C15" s="5">
        <v>230</v>
      </c>
      <c r="E15">
        <v>12.79</v>
      </c>
      <c r="G15" s="1">
        <v>315</v>
      </c>
      <c r="I15">
        <v>17.52</v>
      </c>
      <c r="K15" s="1">
        <v>1124</v>
      </c>
      <c r="M15">
        <v>62.51</v>
      </c>
      <c r="O15" s="1">
        <v>129</v>
      </c>
      <c r="Q15">
        <v>7.17</v>
      </c>
      <c r="S15" s="1">
        <v>1798</v>
      </c>
      <c r="T15" t="s">
        <v>22</v>
      </c>
      <c r="U15" s="1">
        <f t="shared" si="0"/>
        <v>1669</v>
      </c>
      <c r="V15" s="3">
        <f t="shared" si="1"/>
        <v>0.13780707010185739</v>
      </c>
      <c r="W15" s="2">
        <f t="shared" si="2"/>
        <v>0.18873576992210905</v>
      </c>
      <c r="X15" s="2">
        <f t="shared" si="3"/>
        <v>0.6734571599760335</v>
      </c>
    </row>
    <row r="16" spans="1:24" x14ac:dyDescent="0.25">
      <c r="A16" t="s">
        <v>23</v>
      </c>
      <c r="C16" s="5">
        <v>4930</v>
      </c>
      <c r="E16">
        <v>14.21</v>
      </c>
      <c r="G16" s="1">
        <v>5795</v>
      </c>
      <c r="I16">
        <v>16.7</v>
      </c>
      <c r="K16" s="1">
        <v>21815</v>
      </c>
      <c r="M16">
        <v>62.86</v>
      </c>
      <c r="O16" s="1">
        <v>2166</v>
      </c>
      <c r="Q16">
        <v>6.24</v>
      </c>
      <c r="S16" s="1">
        <v>34706</v>
      </c>
      <c r="T16" t="s">
        <v>23</v>
      </c>
      <c r="U16" s="1">
        <f t="shared" si="0"/>
        <v>32540</v>
      </c>
      <c r="V16" s="3">
        <f t="shared" si="1"/>
        <v>0.1515058389674247</v>
      </c>
      <c r="W16" s="2">
        <f t="shared" si="2"/>
        <v>0.17808850645359559</v>
      </c>
      <c r="X16" s="2">
        <f t="shared" si="3"/>
        <v>0.67040565457897972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32</v>
      </c>
      <c r="E22">
        <v>6.68</v>
      </c>
      <c r="G22">
        <v>197</v>
      </c>
      <c r="I22">
        <v>41.13</v>
      </c>
      <c r="K22">
        <v>249</v>
      </c>
      <c r="M22">
        <v>51.98</v>
      </c>
      <c r="O22">
        <v>1</v>
      </c>
      <c r="Q22">
        <v>0.21</v>
      </c>
      <c r="S22">
        <v>479</v>
      </c>
      <c r="T22" t="s">
        <v>10</v>
      </c>
      <c r="U22" s="1">
        <f>+S22-O22</f>
        <v>478</v>
      </c>
      <c r="V22" s="3">
        <f>+C22/$U22</f>
        <v>6.6945606694560664E-2</v>
      </c>
      <c r="W22" s="2">
        <f>+G22/$U22</f>
        <v>0.41213389121338911</v>
      </c>
      <c r="X22" s="2">
        <f>+K22/$U22</f>
        <v>0.52092050209205021</v>
      </c>
    </row>
    <row r="23" spans="1:24" x14ac:dyDescent="0.25">
      <c r="A23" t="s">
        <v>11</v>
      </c>
      <c r="C23" s="4">
        <v>36</v>
      </c>
      <c r="E23">
        <v>9.14</v>
      </c>
      <c r="G23">
        <v>86</v>
      </c>
      <c r="I23">
        <v>21.83</v>
      </c>
      <c r="K23">
        <v>234</v>
      </c>
      <c r="M23">
        <v>59.39</v>
      </c>
      <c r="O23">
        <v>38</v>
      </c>
      <c r="Q23">
        <v>9.64</v>
      </c>
      <c r="S23">
        <v>394</v>
      </c>
      <c r="T23" t="s">
        <v>11</v>
      </c>
      <c r="U23" s="1">
        <f t="shared" ref="U23:U35" si="4">+S23-O23</f>
        <v>356</v>
      </c>
      <c r="V23" s="3">
        <f t="shared" ref="V23:V35" si="5">+C23/$U23</f>
        <v>0.10112359550561797</v>
      </c>
      <c r="W23" s="2">
        <f t="shared" ref="W23:W35" si="6">+G23/$U23</f>
        <v>0.24157303370786518</v>
      </c>
      <c r="X23" s="2">
        <f t="shared" ref="X23:X35" si="7">+K23/$U23</f>
        <v>0.65730337078651691</v>
      </c>
    </row>
    <row r="24" spans="1:24" x14ac:dyDescent="0.25">
      <c r="A24" t="s">
        <v>12</v>
      </c>
      <c r="C24" s="4">
        <v>33</v>
      </c>
      <c r="E24">
        <v>6.08</v>
      </c>
      <c r="G24">
        <v>172</v>
      </c>
      <c r="I24">
        <v>31.68</v>
      </c>
      <c r="K24">
        <v>319</v>
      </c>
      <c r="M24">
        <v>58.75</v>
      </c>
      <c r="O24">
        <v>19</v>
      </c>
      <c r="Q24">
        <v>3.5</v>
      </c>
      <c r="S24">
        <v>543</v>
      </c>
      <c r="T24" t="s">
        <v>12</v>
      </c>
      <c r="U24" s="1">
        <f t="shared" si="4"/>
        <v>524</v>
      </c>
      <c r="V24" s="3">
        <f t="shared" si="5"/>
        <v>6.2977099236641215E-2</v>
      </c>
      <c r="W24" s="2">
        <f t="shared" si="6"/>
        <v>0.3282442748091603</v>
      </c>
      <c r="X24" s="2">
        <f t="shared" si="7"/>
        <v>0.60877862595419852</v>
      </c>
    </row>
    <row r="25" spans="1:24" x14ac:dyDescent="0.25">
      <c r="A25" t="s">
        <v>13</v>
      </c>
      <c r="C25" s="4">
        <v>48</v>
      </c>
      <c r="E25">
        <v>8.25</v>
      </c>
      <c r="G25">
        <v>136</v>
      </c>
      <c r="I25">
        <v>23.37</v>
      </c>
      <c r="K25">
        <v>394</v>
      </c>
      <c r="M25">
        <v>67.7</v>
      </c>
      <c r="O25">
        <v>4</v>
      </c>
      <c r="Q25">
        <v>0.69</v>
      </c>
      <c r="S25">
        <v>582</v>
      </c>
      <c r="T25" t="s">
        <v>13</v>
      </c>
      <c r="U25" s="1">
        <f t="shared" si="4"/>
        <v>578</v>
      </c>
      <c r="V25" s="3">
        <f t="shared" si="5"/>
        <v>8.3044982698961933E-2</v>
      </c>
      <c r="W25" s="2">
        <f t="shared" si="6"/>
        <v>0.23529411764705882</v>
      </c>
      <c r="X25" s="2">
        <f t="shared" si="7"/>
        <v>0.68166089965397925</v>
      </c>
    </row>
    <row r="26" spans="1:24" x14ac:dyDescent="0.25">
      <c r="A26" t="s">
        <v>14</v>
      </c>
      <c r="C26" s="4">
        <v>23</v>
      </c>
      <c r="E26">
        <v>11.27</v>
      </c>
      <c r="G26">
        <v>37</v>
      </c>
      <c r="I26">
        <v>18.14</v>
      </c>
      <c r="K26">
        <v>144</v>
      </c>
      <c r="M26">
        <v>70.59</v>
      </c>
      <c r="O26">
        <v>0</v>
      </c>
      <c r="Q26">
        <v>0</v>
      </c>
      <c r="S26">
        <v>204</v>
      </c>
      <c r="T26" t="s">
        <v>14</v>
      </c>
      <c r="U26" s="1">
        <f t="shared" si="4"/>
        <v>204</v>
      </c>
      <c r="V26" s="3">
        <f t="shared" si="5"/>
        <v>0.11274509803921569</v>
      </c>
      <c r="W26" s="2">
        <f t="shared" si="6"/>
        <v>0.18137254901960784</v>
      </c>
      <c r="X26" s="2">
        <f t="shared" si="7"/>
        <v>0.70588235294117652</v>
      </c>
    </row>
    <row r="27" spans="1:24" x14ac:dyDescent="0.25">
      <c r="A27" t="s">
        <v>15</v>
      </c>
      <c r="C27" s="4">
        <v>32</v>
      </c>
      <c r="E27">
        <v>8.36</v>
      </c>
      <c r="G27">
        <v>46</v>
      </c>
      <c r="I27">
        <v>12.01</v>
      </c>
      <c r="K27">
        <v>303</v>
      </c>
      <c r="M27">
        <v>79.11</v>
      </c>
      <c r="O27">
        <v>2</v>
      </c>
      <c r="Q27">
        <v>0.52</v>
      </c>
      <c r="S27">
        <v>383</v>
      </c>
      <c r="T27" t="s">
        <v>15</v>
      </c>
      <c r="U27" s="1">
        <f t="shared" si="4"/>
        <v>381</v>
      </c>
      <c r="V27" s="3">
        <f t="shared" si="5"/>
        <v>8.3989501312335957E-2</v>
      </c>
      <c r="W27" s="2">
        <f t="shared" si="6"/>
        <v>0.12073490813648294</v>
      </c>
      <c r="X27" s="2">
        <f t="shared" si="7"/>
        <v>0.79527559055118113</v>
      </c>
    </row>
    <row r="28" spans="1:24" x14ac:dyDescent="0.25">
      <c r="A28" t="s">
        <v>16</v>
      </c>
      <c r="C28" s="4">
        <v>63</v>
      </c>
      <c r="E28">
        <v>13.13</v>
      </c>
      <c r="G28">
        <v>78</v>
      </c>
      <c r="I28">
        <v>16.25</v>
      </c>
      <c r="K28">
        <v>338</v>
      </c>
      <c r="M28">
        <v>70.42</v>
      </c>
      <c r="O28">
        <v>1</v>
      </c>
      <c r="Q28">
        <v>0.21</v>
      </c>
      <c r="S28">
        <v>480</v>
      </c>
      <c r="T28" t="s">
        <v>16</v>
      </c>
      <c r="U28" s="1">
        <f t="shared" si="4"/>
        <v>479</v>
      </c>
      <c r="V28" s="3">
        <f t="shared" si="5"/>
        <v>0.13152400835073069</v>
      </c>
      <c r="W28" s="2">
        <f t="shared" si="6"/>
        <v>0.162839248434238</v>
      </c>
      <c r="X28" s="2">
        <f t="shared" si="7"/>
        <v>0.70563674321503134</v>
      </c>
    </row>
    <row r="29" spans="1:24" x14ac:dyDescent="0.25">
      <c r="A29" t="s">
        <v>17</v>
      </c>
      <c r="C29" s="4">
        <v>80</v>
      </c>
      <c r="E29">
        <v>15.04</v>
      </c>
      <c r="G29">
        <v>185</v>
      </c>
      <c r="I29">
        <v>34.770000000000003</v>
      </c>
      <c r="K29">
        <v>256</v>
      </c>
      <c r="M29">
        <v>48.12</v>
      </c>
      <c r="O29">
        <v>11</v>
      </c>
      <c r="Q29">
        <v>2.0699999999999998</v>
      </c>
      <c r="S29">
        <v>532</v>
      </c>
      <c r="T29" t="s">
        <v>17</v>
      </c>
      <c r="U29" s="1">
        <f t="shared" si="4"/>
        <v>521</v>
      </c>
      <c r="V29" s="3">
        <f t="shared" si="5"/>
        <v>0.15355086372360843</v>
      </c>
      <c r="W29" s="2">
        <f t="shared" si="6"/>
        <v>0.3550863723608445</v>
      </c>
      <c r="X29" s="2">
        <f t="shared" si="7"/>
        <v>0.49136276391554701</v>
      </c>
    </row>
    <row r="30" spans="1:24" x14ac:dyDescent="0.25">
      <c r="A30" t="s">
        <v>18</v>
      </c>
      <c r="C30" s="4">
        <v>14</v>
      </c>
      <c r="E30">
        <v>6.8</v>
      </c>
      <c r="G30">
        <v>33</v>
      </c>
      <c r="I30">
        <v>16.02</v>
      </c>
      <c r="K30">
        <v>154</v>
      </c>
      <c r="M30">
        <v>74.760000000000005</v>
      </c>
      <c r="O30">
        <v>5</v>
      </c>
      <c r="Q30">
        <v>2.4300000000000002</v>
      </c>
      <c r="S30">
        <v>206</v>
      </c>
      <c r="T30" t="s">
        <v>18</v>
      </c>
      <c r="U30" s="1">
        <f t="shared" si="4"/>
        <v>201</v>
      </c>
      <c r="V30" s="3">
        <f t="shared" si="5"/>
        <v>6.965174129353234E-2</v>
      </c>
      <c r="W30" s="2">
        <f t="shared" si="6"/>
        <v>0.16417910447761194</v>
      </c>
      <c r="X30" s="2">
        <f t="shared" si="7"/>
        <v>0.76616915422885568</v>
      </c>
    </row>
    <row r="31" spans="1:24" x14ac:dyDescent="0.25">
      <c r="A31" t="s">
        <v>19</v>
      </c>
      <c r="C31" s="4">
        <v>113</v>
      </c>
      <c r="E31">
        <v>18.93</v>
      </c>
      <c r="G31">
        <v>119</v>
      </c>
      <c r="I31">
        <v>19.93</v>
      </c>
      <c r="K31">
        <v>363</v>
      </c>
      <c r="M31">
        <v>60.8</v>
      </c>
      <c r="O31">
        <v>2</v>
      </c>
      <c r="Q31">
        <v>0.34</v>
      </c>
      <c r="S31">
        <v>597</v>
      </c>
      <c r="T31" t="s">
        <v>19</v>
      </c>
      <c r="U31" s="1">
        <f t="shared" si="4"/>
        <v>595</v>
      </c>
      <c r="V31" s="3">
        <f t="shared" si="5"/>
        <v>0.18991596638655461</v>
      </c>
      <c r="W31" s="2">
        <f t="shared" si="6"/>
        <v>0.2</v>
      </c>
      <c r="X31" s="2">
        <f t="shared" si="7"/>
        <v>0.61008403361344543</v>
      </c>
    </row>
    <row r="32" spans="1:24" x14ac:dyDescent="0.25">
      <c r="A32" t="s">
        <v>20</v>
      </c>
      <c r="C32" s="4">
        <v>79</v>
      </c>
      <c r="E32">
        <v>13.04</v>
      </c>
      <c r="G32">
        <v>83</v>
      </c>
      <c r="I32">
        <v>13.7</v>
      </c>
      <c r="K32">
        <v>418</v>
      </c>
      <c r="M32">
        <v>68.98</v>
      </c>
      <c r="O32">
        <v>26</v>
      </c>
      <c r="Q32">
        <v>4.29</v>
      </c>
      <c r="S32">
        <v>606</v>
      </c>
      <c r="T32" t="s">
        <v>20</v>
      </c>
      <c r="U32" s="1">
        <f t="shared" si="4"/>
        <v>580</v>
      </c>
      <c r="V32" s="3">
        <f t="shared" si="5"/>
        <v>0.13620689655172413</v>
      </c>
      <c r="W32" s="2">
        <f t="shared" si="6"/>
        <v>0.14310344827586208</v>
      </c>
      <c r="X32" s="2">
        <f t="shared" si="7"/>
        <v>0.72068965517241379</v>
      </c>
    </row>
    <row r="33" spans="1:24" x14ac:dyDescent="0.25">
      <c r="A33" t="s">
        <v>21</v>
      </c>
      <c r="C33" s="4">
        <v>65</v>
      </c>
      <c r="E33">
        <v>10.96</v>
      </c>
      <c r="G33">
        <v>192</v>
      </c>
      <c r="I33">
        <v>32.380000000000003</v>
      </c>
      <c r="K33">
        <v>308</v>
      </c>
      <c r="M33">
        <v>51.94</v>
      </c>
      <c r="O33">
        <v>28</v>
      </c>
      <c r="Q33">
        <v>4.72</v>
      </c>
      <c r="S33">
        <v>593</v>
      </c>
      <c r="T33" t="s">
        <v>21</v>
      </c>
      <c r="U33" s="1">
        <f t="shared" si="4"/>
        <v>565</v>
      </c>
      <c r="V33" s="3">
        <f t="shared" si="5"/>
        <v>0.11504424778761062</v>
      </c>
      <c r="W33" s="2">
        <f t="shared" si="6"/>
        <v>0.33982300884955752</v>
      </c>
      <c r="X33" s="2">
        <f t="shared" si="7"/>
        <v>0.54513274336283191</v>
      </c>
    </row>
    <row r="34" spans="1:24" x14ac:dyDescent="0.25">
      <c r="A34" t="s">
        <v>22</v>
      </c>
      <c r="C34" s="4">
        <v>29</v>
      </c>
      <c r="E34">
        <v>8.61</v>
      </c>
      <c r="G34">
        <v>91</v>
      </c>
      <c r="I34">
        <v>27</v>
      </c>
      <c r="K34">
        <v>212</v>
      </c>
      <c r="M34">
        <v>62.91</v>
      </c>
      <c r="O34">
        <v>5</v>
      </c>
      <c r="Q34">
        <v>1.48</v>
      </c>
      <c r="S34">
        <v>337</v>
      </c>
      <c r="T34" t="s">
        <v>22</v>
      </c>
      <c r="U34" s="1">
        <f t="shared" si="4"/>
        <v>332</v>
      </c>
      <c r="V34" s="3">
        <f t="shared" si="5"/>
        <v>8.7349397590361449E-2</v>
      </c>
      <c r="W34" s="2">
        <f t="shared" si="6"/>
        <v>0.2740963855421687</v>
      </c>
      <c r="X34" s="2">
        <f t="shared" si="7"/>
        <v>0.63855421686746983</v>
      </c>
    </row>
    <row r="35" spans="1:24" x14ac:dyDescent="0.25">
      <c r="A35" t="s">
        <v>23</v>
      </c>
      <c r="C35" s="4">
        <v>647</v>
      </c>
      <c r="E35">
        <v>10.9</v>
      </c>
      <c r="G35" s="1">
        <v>1455</v>
      </c>
      <c r="I35">
        <v>24.51</v>
      </c>
      <c r="K35" s="1">
        <v>3692</v>
      </c>
      <c r="M35">
        <v>62.2</v>
      </c>
      <c r="O35">
        <v>142</v>
      </c>
      <c r="Q35">
        <v>2.39</v>
      </c>
      <c r="S35" s="1">
        <v>5936</v>
      </c>
      <c r="T35" t="s">
        <v>23</v>
      </c>
      <c r="U35" s="1">
        <f t="shared" si="4"/>
        <v>5794</v>
      </c>
      <c r="V35" s="3">
        <f t="shared" si="5"/>
        <v>0.11166724197445634</v>
      </c>
      <c r="W35" s="2">
        <f t="shared" si="6"/>
        <v>0.25112185018985156</v>
      </c>
      <c r="X35" s="2">
        <f t="shared" si="7"/>
        <v>0.63721090783569212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topLeftCell="H1" workbookViewId="0">
      <selection activeCell="T1" sqref="T1:T65536"/>
    </sheetView>
  </sheetViews>
  <sheetFormatPr baseColWidth="10" defaultColWidth="11.42578125" defaultRowHeight="15" x14ac:dyDescent="0.25"/>
  <sheetData>
    <row r="1" spans="1:24" x14ac:dyDescent="0.25">
      <c r="A1" t="s">
        <v>24</v>
      </c>
      <c r="T1" t="s">
        <v>24</v>
      </c>
    </row>
    <row r="2" spans="1:24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  <c r="K2" t="s">
        <v>5</v>
      </c>
      <c r="M2" t="s">
        <v>6</v>
      </c>
      <c r="O2" t="s">
        <v>7</v>
      </c>
      <c r="Q2" t="s">
        <v>8</v>
      </c>
      <c r="S2" t="s">
        <v>9</v>
      </c>
      <c r="T2" t="s">
        <v>0</v>
      </c>
      <c r="U2" t="s">
        <v>25</v>
      </c>
      <c r="V2" t="s">
        <v>2</v>
      </c>
      <c r="W2" t="s">
        <v>4</v>
      </c>
      <c r="X2" t="s">
        <v>6</v>
      </c>
    </row>
    <row r="3" spans="1:24" x14ac:dyDescent="0.25">
      <c r="A3" t="s">
        <v>10</v>
      </c>
      <c r="C3" s="4">
        <v>339</v>
      </c>
      <c r="E3">
        <v>10</v>
      </c>
      <c r="G3">
        <v>587</v>
      </c>
      <c r="I3">
        <v>17.32</v>
      </c>
      <c r="K3" s="1">
        <v>2441</v>
      </c>
      <c r="M3">
        <v>72.03</v>
      </c>
      <c r="O3">
        <v>22</v>
      </c>
      <c r="Q3">
        <v>0.65</v>
      </c>
      <c r="S3" s="1">
        <v>3389</v>
      </c>
      <c r="T3" t="s">
        <v>10</v>
      </c>
      <c r="U3" s="1">
        <f>+S3-O3</f>
        <v>3367</v>
      </c>
      <c r="V3" s="3">
        <f>+C3/$U3</f>
        <v>0.10068310068310068</v>
      </c>
      <c r="W3" s="2">
        <f>+G3/$U3</f>
        <v>0.17433917433917434</v>
      </c>
      <c r="X3" s="2">
        <f>+K3/$U3</f>
        <v>0.72497772497772495</v>
      </c>
    </row>
    <row r="4" spans="1:24" x14ac:dyDescent="0.25">
      <c r="A4" t="s">
        <v>11</v>
      </c>
      <c r="C4" s="4">
        <v>284</v>
      </c>
      <c r="E4">
        <v>9.85</v>
      </c>
      <c r="G4">
        <v>342</v>
      </c>
      <c r="I4">
        <v>11.86</v>
      </c>
      <c r="K4" s="1">
        <v>1762</v>
      </c>
      <c r="M4">
        <v>61.1</v>
      </c>
      <c r="O4">
        <v>496</v>
      </c>
      <c r="Q4">
        <v>17.2</v>
      </c>
      <c r="S4" s="1">
        <v>2884</v>
      </c>
      <c r="T4" t="s">
        <v>11</v>
      </c>
      <c r="U4" s="1">
        <f t="shared" ref="U4:U16" si="0">+S4-O4</f>
        <v>2388</v>
      </c>
      <c r="V4" s="3">
        <f t="shared" ref="V4:V16" si="1">+C4/$U4</f>
        <v>0.11892797319932999</v>
      </c>
      <c r="W4" s="2">
        <f t="shared" ref="W4:W16" si="2">+G4/$U4</f>
        <v>0.14321608040201006</v>
      </c>
      <c r="X4" s="2">
        <f t="shared" ref="X4:X16" si="3">+K4/$U4</f>
        <v>0.73785594639865992</v>
      </c>
    </row>
    <row r="5" spans="1:24" x14ac:dyDescent="0.25">
      <c r="A5" t="s">
        <v>12</v>
      </c>
      <c r="C5" s="4">
        <v>440</v>
      </c>
      <c r="E5">
        <v>11.45</v>
      </c>
      <c r="G5">
        <v>682</v>
      </c>
      <c r="I5">
        <v>17.75</v>
      </c>
      <c r="K5" s="1">
        <v>2582</v>
      </c>
      <c r="M5">
        <v>67.2</v>
      </c>
      <c r="O5">
        <v>138</v>
      </c>
      <c r="Q5">
        <v>3.59</v>
      </c>
      <c r="S5" s="1">
        <v>3842</v>
      </c>
      <c r="T5" t="s">
        <v>12</v>
      </c>
      <c r="U5" s="1">
        <f t="shared" si="0"/>
        <v>3704</v>
      </c>
      <c r="V5" s="3">
        <f t="shared" si="1"/>
        <v>0.11879049676025918</v>
      </c>
      <c r="W5" s="2">
        <f t="shared" si="2"/>
        <v>0.18412526997840173</v>
      </c>
      <c r="X5" s="2">
        <f t="shared" si="3"/>
        <v>0.69708423326133906</v>
      </c>
    </row>
    <row r="6" spans="1:24" x14ac:dyDescent="0.25">
      <c r="A6" t="s">
        <v>13</v>
      </c>
      <c r="C6" s="4">
        <v>386</v>
      </c>
      <c r="E6">
        <v>11.07</v>
      </c>
      <c r="G6">
        <v>546</v>
      </c>
      <c r="I6">
        <v>15.66</v>
      </c>
      <c r="K6" s="1">
        <v>2361</v>
      </c>
      <c r="M6">
        <v>67.73</v>
      </c>
      <c r="O6">
        <v>193</v>
      </c>
      <c r="Q6">
        <v>5.54</v>
      </c>
      <c r="S6" s="1">
        <v>3486</v>
      </c>
      <c r="T6" t="s">
        <v>13</v>
      </c>
      <c r="U6" s="1">
        <f t="shared" si="0"/>
        <v>3293</v>
      </c>
      <c r="V6" s="3">
        <f t="shared" si="1"/>
        <v>0.11721834193744306</v>
      </c>
      <c r="W6" s="2">
        <f t="shared" si="2"/>
        <v>0.16580625569389615</v>
      </c>
      <c r="X6" s="2">
        <f t="shared" si="3"/>
        <v>0.71697540236866075</v>
      </c>
    </row>
    <row r="7" spans="1:24" x14ac:dyDescent="0.25">
      <c r="A7" t="s">
        <v>14</v>
      </c>
      <c r="C7" s="4">
        <v>144</v>
      </c>
      <c r="E7">
        <v>14.56</v>
      </c>
      <c r="G7">
        <v>117</v>
      </c>
      <c r="I7">
        <v>11.83</v>
      </c>
      <c r="K7" s="1">
        <v>678</v>
      </c>
      <c r="M7">
        <v>68.55</v>
      </c>
      <c r="O7">
        <v>50</v>
      </c>
      <c r="Q7">
        <v>5.0599999999999996</v>
      </c>
      <c r="S7" s="1">
        <v>989</v>
      </c>
      <c r="T7" t="s">
        <v>14</v>
      </c>
      <c r="U7" s="1">
        <f t="shared" si="0"/>
        <v>939</v>
      </c>
      <c r="V7" s="3">
        <f t="shared" si="1"/>
        <v>0.15335463258785942</v>
      </c>
      <c r="W7" s="2">
        <f t="shared" si="2"/>
        <v>0.12460063897763578</v>
      </c>
      <c r="X7" s="2">
        <f t="shared" si="3"/>
        <v>0.72204472843450485</v>
      </c>
    </row>
    <row r="8" spans="1:24" x14ac:dyDescent="0.25">
      <c r="A8" t="s">
        <v>15</v>
      </c>
      <c r="C8" s="4">
        <v>339</v>
      </c>
      <c r="E8">
        <v>10.34</v>
      </c>
      <c r="G8">
        <v>436</v>
      </c>
      <c r="I8">
        <v>13.29</v>
      </c>
      <c r="K8" s="1">
        <v>2270</v>
      </c>
      <c r="M8">
        <v>69.209999999999994</v>
      </c>
      <c r="O8">
        <v>235</v>
      </c>
      <c r="Q8">
        <v>7.16</v>
      </c>
      <c r="S8" s="1">
        <v>3280</v>
      </c>
      <c r="T8" t="s">
        <v>15</v>
      </c>
      <c r="U8" s="1">
        <f t="shared" si="0"/>
        <v>3045</v>
      </c>
      <c r="V8" s="3">
        <f t="shared" si="1"/>
        <v>0.11133004926108374</v>
      </c>
      <c r="W8" s="2">
        <f t="shared" si="2"/>
        <v>0.14318555008210182</v>
      </c>
      <c r="X8" s="2">
        <f t="shared" si="3"/>
        <v>0.74548440065681443</v>
      </c>
    </row>
    <row r="9" spans="1:24" x14ac:dyDescent="0.25">
      <c r="A9" t="s">
        <v>16</v>
      </c>
      <c r="C9" s="4">
        <v>438</v>
      </c>
      <c r="E9">
        <v>17.95</v>
      </c>
      <c r="G9">
        <v>489</v>
      </c>
      <c r="I9">
        <v>20.04</v>
      </c>
      <c r="K9" s="1">
        <v>1469</v>
      </c>
      <c r="M9">
        <v>60.2</v>
      </c>
      <c r="O9">
        <v>44</v>
      </c>
      <c r="Q9">
        <v>1.8</v>
      </c>
      <c r="S9" s="1">
        <v>2440</v>
      </c>
      <c r="T9" t="s">
        <v>16</v>
      </c>
      <c r="U9" s="1">
        <f t="shared" si="0"/>
        <v>2396</v>
      </c>
      <c r="V9" s="3">
        <f t="shared" si="1"/>
        <v>0.18280467445742904</v>
      </c>
      <c r="W9" s="2">
        <f t="shared" si="2"/>
        <v>0.20409015025041735</v>
      </c>
      <c r="X9" s="2">
        <f t="shared" si="3"/>
        <v>0.61310517529215358</v>
      </c>
    </row>
    <row r="10" spans="1:24" x14ac:dyDescent="0.25">
      <c r="A10" t="s">
        <v>17</v>
      </c>
      <c r="C10" s="4">
        <v>381</v>
      </c>
      <c r="E10">
        <v>17.670000000000002</v>
      </c>
      <c r="G10">
        <v>563</v>
      </c>
      <c r="I10">
        <v>26.11</v>
      </c>
      <c r="K10" s="1">
        <v>1187</v>
      </c>
      <c r="M10">
        <v>55.06</v>
      </c>
      <c r="O10">
        <v>25</v>
      </c>
      <c r="Q10">
        <v>1.1599999999999999</v>
      </c>
      <c r="S10" s="1">
        <v>2156</v>
      </c>
      <c r="T10" t="s">
        <v>17</v>
      </c>
      <c r="U10" s="1">
        <f t="shared" si="0"/>
        <v>2131</v>
      </c>
      <c r="V10" s="3">
        <f t="shared" si="1"/>
        <v>0.17878930079774755</v>
      </c>
      <c r="W10" s="2">
        <f t="shared" si="2"/>
        <v>0.26419521351478181</v>
      </c>
      <c r="X10" s="2">
        <f t="shared" si="3"/>
        <v>0.55701548568747072</v>
      </c>
    </row>
    <row r="11" spans="1:24" x14ac:dyDescent="0.25">
      <c r="A11" t="s">
        <v>18</v>
      </c>
      <c r="C11" s="4">
        <v>119</v>
      </c>
      <c r="E11">
        <v>10.06</v>
      </c>
      <c r="G11">
        <v>217</v>
      </c>
      <c r="I11">
        <v>18.34</v>
      </c>
      <c r="K11" s="1">
        <v>837</v>
      </c>
      <c r="M11">
        <v>70.75</v>
      </c>
      <c r="O11">
        <v>10</v>
      </c>
      <c r="Q11">
        <v>0.85</v>
      </c>
      <c r="S11" s="1">
        <v>1183</v>
      </c>
      <c r="T11" t="s">
        <v>18</v>
      </c>
      <c r="U11" s="1">
        <f t="shared" si="0"/>
        <v>1173</v>
      </c>
      <c r="V11" s="3">
        <f t="shared" si="1"/>
        <v>0.10144927536231885</v>
      </c>
      <c r="W11" s="2">
        <f t="shared" si="2"/>
        <v>0.18499573742540495</v>
      </c>
      <c r="X11" s="2">
        <f t="shared" si="3"/>
        <v>0.71355498721227617</v>
      </c>
    </row>
    <row r="12" spans="1:24" x14ac:dyDescent="0.25">
      <c r="A12" t="s">
        <v>19</v>
      </c>
      <c r="C12" s="4">
        <v>621</v>
      </c>
      <c r="E12">
        <v>23.22</v>
      </c>
      <c r="G12">
        <v>516</v>
      </c>
      <c r="I12">
        <v>19.3</v>
      </c>
      <c r="K12" s="1">
        <v>1505</v>
      </c>
      <c r="M12">
        <v>56.28</v>
      </c>
      <c r="O12">
        <v>32</v>
      </c>
      <c r="Q12">
        <v>1.2</v>
      </c>
      <c r="S12" s="1">
        <v>2674</v>
      </c>
      <c r="T12" t="s">
        <v>19</v>
      </c>
      <c r="U12" s="1">
        <f t="shared" si="0"/>
        <v>2642</v>
      </c>
      <c r="V12" s="3">
        <f t="shared" si="1"/>
        <v>0.23504920514761543</v>
      </c>
      <c r="W12" s="2">
        <f t="shared" si="2"/>
        <v>0.19530658591975775</v>
      </c>
      <c r="X12" s="2">
        <f t="shared" si="3"/>
        <v>0.56964420893262679</v>
      </c>
    </row>
    <row r="13" spans="1:24" x14ac:dyDescent="0.25">
      <c r="A13" t="s">
        <v>20</v>
      </c>
      <c r="C13" s="4">
        <v>567</v>
      </c>
      <c r="E13">
        <v>15.07</v>
      </c>
      <c r="G13">
        <v>821</v>
      </c>
      <c r="I13">
        <v>21.82</v>
      </c>
      <c r="K13" s="1">
        <v>2301</v>
      </c>
      <c r="M13">
        <v>61.16</v>
      </c>
      <c r="O13">
        <v>73</v>
      </c>
      <c r="Q13">
        <v>1.94</v>
      </c>
      <c r="S13" s="1">
        <v>3762</v>
      </c>
      <c r="T13" t="s">
        <v>20</v>
      </c>
      <c r="U13" s="1">
        <f t="shared" si="0"/>
        <v>3689</v>
      </c>
      <c r="V13" s="3">
        <f t="shared" si="1"/>
        <v>0.15370018975332067</v>
      </c>
      <c r="W13" s="2">
        <f t="shared" si="2"/>
        <v>0.22255353754404988</v>
      </c>
      <c r="X13" s="2">
        <f t="shared" si="3"/>
        <v>0.62374627270262939</v>
      </c>
    </row>
    <row r="14" spans="1:24" x14ac:dyDescent="0.25">
      <c r="A14" t="s">
        <v>21</v>
      </c>
      <c r="C14" s="4">
        <v>620</v>
      </c>
      <c r="E14">
        <v>16.46</v>
      </c>
      <c r="G14">
        <v>659</v>
      </c>
      <c r="I14">
        <v>17.5</v>
      </c>
      <c r="K14" s="1">
        <v>2088</v>
      </c>
      <c r="M14">
        <v>55.44</v>
      </c>
      <c r="O14">
        <v>399</v>
      </c>
      <c r="Q14">
        <v>10.59</v>
      </c>
      <c r="S14" s="1">
        <v>3766</v>
      </c>
      <c r="T14" t="s">
        <v>21</v>
      </c>
      <c r="U14" s="1">
        <f t="shared" si="0"/>
        <v>3367</v>
      </c>
      <c r="V14" s="3">
        <f t="shared" si="1"/>
        <v>0.18414018414018413</v>
      </c>
      <c r="W14" s="2">
        <f t="shared" si="2"/>
        <v>0.19572319572319571</v>
      </c>
      <c r="X14" s="2">
        <f t="shared" si="3"/>
        <v>0.62013662013662019</v>
      </c>
    </row>
    <row r="15" spans="1:24" x14ac:dyDescent="0.25">
      <c r="A15" t="s">
        <v>22</v>
      </c>
      <c r="C15" s="5">
        <v>230</v>
      </c>
      <c r="E15">
        <v>12.29</v>
      </c>
      <c r="G15" s="1">
        <v>364</v>
      </c>
      <c r="I15">
        <v>19.45</v>
      </c>
      <c r="K15" s="1">
        <v>1196</v>
      </c>
      <c r="M15">
        <v>63.92</v>
      </c>
      <c r="O15" s="1">
        <v>81</v>
      </c>
      <c r="Q15">
        <v>4.33</v>
      </c>
      <c r="S15" s="1">
        <v>1871</v>
      </c>
      <c r="T15" t="s">
        <v>22</v>
      </c>
      <c r="U15" s="1">
        <f t="shared" si="0"/>
        <v>1790</v>
      </c>
      <c r="V15" s="3">
        <f t="shared" si="1"/>
        <v>0.12849162011173185</v>
      </c>
      <c r="W15" s="2">
        <f t="shared" si="2"/>
        <v>0.20335195530726258</v>
      </c>
      <c r="X15" s="2">
        <f t="shared" si="3"/>
        <v>0.66815642458100555</v>
      </c>
    </row>
    <row r="16" spans="1:24" x14ac:dyDescent="0.25">
      <c r="A16" t="s">
        <v>23</v>
      </c>
      <c r="C16" s="5">
        <v>4908</v>
      </c>
      <c r="E16">
        <v>13.74</v>
      </c>
      <c r="G16" s="1">
        <v>6339</v>
      </c>
      <c r="I16">
        <v>17.75</v>
      </c>
      <c r="K16" s="1">
        <v>22677</v>
      </c>
      <c r="M16">
        <v>63.48</v>
      </c>
      <c r="O16" s="1">
        <v>1798</v>
      </c>
      <c r="Q16">
        <v>5.03</v>
      </c>
      <c r="S16" s="1">
        <v>35722</v>
      </c>
      <c r="T16" t="s">
        <v>23</v>
      </c>
      <c r="U16" s="1">
        <f t="shared" si="0"/>
        <v>33924</v>
      </c>
      <c r="V16" s="3">
        <f t="shared" si="1"/>
        <v>0.14467633533781393</v>
      </c>
      <c r="W16" s="2">
        <f t="shared" si="2"/>
        <v>0.18685886098337459</v>
      </c>
      <c r="X16" s="2">
        <f t="shared" si="3"/>
        <v>0.66846480367881145</v>
      </c>
    </row>
    <row r="20" spans="1:24" x14ac:dyDescent="0.25">
      <c r="A20" t="s">
        <v>27</v>
      </c>
      <c r="T20" t="s">
        <v>27</v>
      </c>
    </row>
    <row r="21" spans="1:24" x14ac:dyDescent="0.25">
      <c r="A21" t="s">
        <v>0</v>
      </c>
      <c r="C21" t="s">
        <v>1</v>
      </c>
      <c r="E21" t="s">
        <v>2</v>
      </c>
      <c r="G21" t="s">
        <v>3</v>
      </c>
      <c r="I21" t="s">
        <v>4</v>
      </c>
      <c r="K21" t="s">
        <v>5</v>
      </c>
      <c r="M21" t="s">
        <v>6</v>
      </c>
      <c r="O21" t="s">
        <v>7</v>
      </c>
      <c r="Q21" t="s">
        <v>8</v>
      </c>
      <c r="S21" t="s">
        <v>9</v>
      </c>
      <c r="T21" t="s">
        <v>0</v>
      </c>
      <c r="U21" t="s">
        <v>25</v>
      </c>
      <c r="V21" t="s">
        <v>2</v>
      </c>
      <c r="W21" t="s">
        <v>4</v>
      </c>
      <c r="X21" t="s">
        <v>6</v>
      </c>
    </row>
    <row r="22" spans="1:24" x14ac:dyDescent="0.25">
      <c r="A22" t="s">
        <v>10</v>
      </c>
      <c r="C22" s="4">
        <v>30</v>
      </c>
      <c r="E22">
        <v>6.33</v>
      </c>
      <c r="G22">
        <v>197</v>
      </c>
      <c r="I22">
        <v>41.56</v>
      </c>
      <c r="K22">
        <v>244</v>
      </c>
      <c r="M22">
        <v>51.48</v>
      </c>
      <c r="O22">
        <v>3</v>
      </c>
      <c r="Q22">
        <v>0.63</v>
      </c>
      <c r="S22">
        <v>474</v>
      </c>
      <c r="T22" t="s">
        <v>10</v>
      </c>
      <c r="U22" s="1">
        <f>+S22-O22</f>
        <v>471</v>
      </c>
      <c r="V22" s="3">
        <f>+C22/$U22</f>
        <v>6.3694267515923567E-2</v>
      </c>
      <c r="W22" s="2">
        <f>+G22/$U22</f>
        <v>0.41825902335456477</v>
      </c>
      <c r="X22" s="2">
        <f>+K22/$U22</f>
        <v>0.51804670912951167</v>
      </c>
    </row>
    <row r="23" spans="1:24" x14ac:dyDescent="0.25">
      <c r="A23" t="s">
        <v>11</v>
      </c>
      <c r="C23" s="4">
        <v>34</v>
      </c>
      <c r="E23">
        <v>8.6999999999999993</v>
      </c>
      <c r="G23">
        <v>103</v>
      </c>
      <c r="I23">
        <v>26.34</v>
      </c>
      <c r="K23">
        <v>185</v>
      </c>
      <c r="M23">
        <v>47.31</v>
      </c>
      <c r="O23">
        <v>69</v>
      </c>
      <c r="Q23">
        <v>17.649999999999999</v>
      </c>
      <c r="S23">
        <v>391</v>
      </c>
      <c r="T23" t="s">
        <v>11</v>
      </c>
      <c r="U23" s="1">
        <f t="shared" ref="U23:U35" si="4">+S23-O23</f>
        <v>322</v>
      </c>
      <c r="V23" s="3">
        <f t="shared" ref="V23:V35" si="5">+C23/$U23</f>
        <v>0.10559006211180125</v>
      </c>
      <c r="W23" s="2">
        <f t="shared" ref="W23:W35" si="6">+G23/$U23</f>
        <v>0.31987577639751552</v>
      </c>
      <c r="X23" s="2">
        <f t="shared" ref="X23:X35" si="7">+K23/$U23</f>
        <v>0.57453416149068326</v>
      </c>
    </row>
    <row r="24" spans="1:24" x14ac:dyDescent="0.25">
      <c r="A24" t="s">
        <v>12</v>
      </c>
      <c r="C24" s="4">
        <v>44</v>
      </c>
      <c r="E24">
        <v>6.94</v>
      </c>
      <c r="G24">
        <v>222</v>
      </c>
      <c r="I24">
        <v>35.020000000000003</v>
      </c>
      <c r="K24">
        <v>364</v>
      </c>
      <c r="M24">
        <v>57.41</v>
      </c>
      <c r="O24">
        <v>4</v>
      </c>
      <c r="Q24">
        <v>0.63</v>
      </c>
      <c r="S24">
        <v>634</v>
      </c>
      <c r="T24" t="s">
        <v>12</v>
      </c>
      <c r="U24" s="1">
        <f t="shared" si="4"/>
        <v>630</v>
      </c>
      <c r="V24" s="3">
        <f t="shared" si="5"/>
        <v>6.9841269841269843E-2</v>
      </c>
      <c r="W24" s="2">
        <f t="shared" si="6"/>
        <v>0.35238095238095241</v>
      </c>
      <c r="X24" s="2">
        <f t="shared" si="7"/>
        <v>0.57777777777777772</v>
      </c>
    </row>
    <row r="25" spans="1:24" x14ac:dyDescent="0.25">
      <c r="A25" t="s">
        <v>13</v>
      </c>
      <c r="C25" s="4">
        <v>54</v>
      </c>
      <c r="E25">
        <v>7.86</v>
      </c>
      <c r="G25">
        <v>197</v>
      </c>
      <c r="I25">
        <v>28.68</v>
      </c>
      <c r="K25">
        <v>430</v>
      </c>
      <c r="M25">
        <v>62.59</v>
      </c>
      <c r="O25">
        <v>6</v>
      </c>
      <c r="Q25">
        <v>0.87</v>
      </c>
      <c r="S25">
        <v>687</v>
      </c>
      <c r="T25" t="s">
        <v>13</v>
      </c>
      <c r="U25" s="1">
        <f t="shared" si="4"/>
        <v>681</v>
      </c>
      <c r="V25" s="3">
        <f t="shared" si="5"/>
        <v>7.9295154185022032E-2</v>
      </c>
      <c r="W25" s="2">
        <f t="shared" si="6"/>
        <v>0.28928046989721001</v>
      </c>
      <c r="X25" s="2">
        <f t="shared" si="7"/>
        <v>0.63142437591776801</v>
      </c>
    </row>
    <row r="26" spans="1:24" x14ac:dyDescent="0.25">
      <c r="A26" t="s">
        <v>14</v>
      </c>
      <c r="C26" s="4">
        <v>21</v>
      </c>
      <c r="E26">
        <v>12.21</v>
      </c>
      <c r="G26">
        <v>30</v>
      </c>
      <c r="I26">
        <v>17.440000000000001</v>
      </c>
      <c r="K26">
        <v>116</v>
      </c>
      <c r="M26">
        <v>67.44</v>
      </c>
      <c r="O26">
        <v>5</v>
      </c>
      <c r="Q26">
        <v>2.91</v>
      </c>
      <c r="S26">
        <v>172</v>
      </c>
      <c r="T26" t="s">
        <v>14</v>
      </c>
      <c r="U26" s="1">
        <f t="shared" si="4"/>
        <v>167</v>
      </c>
      <c r="V26" s="3">
        <f t="shared" si="5"/>
        <v>0.12574850299401197</v>
      </c>
      <c r="W26" s="2">
        <f t="shared" si="6"/>
        <v>0.17964071856287425</v>
      </c>
      <c r="X26" s="2">
        <f t="shared" si="7"/>
        <v>0.69461077844311381</v>
      </c>
    </row>
    <row r="27" spans="1:24" x14ac:dyDescent="0.25">
      <c r="A27" t="s">
        <v>15</v>
      </c>
      <c r="C27" s="4">
        <v>23</v>
      </c>
      <c r="E27">
        <v>6.17</v>
      </c>
      <c r="G27">
        <v>52</v>
      </c>
      <c r="I27">
        <v>13.94</v>
      </c>
      <c r="K27">
        <v>292</v>
      </c>
      <c r="M27">
        <v>78.28</v>
      </c>
      <c r="O27">
        <v>6</v>
      </c>
      <c r="Q27">
        <v>1.61</v>
      </c>
      <c r="S27">
        <v>373</v>
      </c>
      <c r="T27" t="s">
        <v>15</v>
      </c>
      <c r="U27" s="1">
        <f t="shared" si="4"/>
        <v>367</v>
      </c>
      <c r="V27" s="3">
        <f t="shared" si="5"/>
        <v>6.2670299727520432E-2</v>
      </c>
      <c r="W27" s="2">
        <f t="shared" si="6"/>
        <v>0.14168937329700274</v>
      </c>
      <c r="X27" s="2">
        <f t="shared" si="7"/>
        <v>0.79564032697547682</v>
      </c>
    </row>
    <row r="28" spans="1:24" x14ac:dyDescent="0.25">
      <c r="A28" t="s">
        <v>16</v>
      </c>
      <c r="C28" s="4">
        <v>71</v>
      </c>
      <c r="E28">
        <v>15.17</v>
      </c>
      <c r="G28">
        <v>96</v>
      </c>
      <c r="I28">
        <v>20.51</v>
      </c>
      <c r="K28">
        <v>301</v>
      </c>
      <c r="M28">
        <v>64.319999999999993</v>
      </c>
      <c r="O28">
        <v>0</v>
      </c>
      <c r="Q28">
        <v>0</v>
      </c>
      <c r="S28">
        <v>468</v>
      </c>
      <c r="T28" t="s">
        <v>16</v>
      </c>
      <c r="U28" s="1">
        <f t="shared" si="4"/>
        <v>468</v>
      </c>
      <c r="V28" s="3">
        <f t="shared" si="5"/>
        <v>0.1517094017094017</v>
      </c>
      <c r="W28" s="2">
        <f t="shared" si="6"/>
        <v>0.20512820512820512</v>
      </c>
      <c r="X28" s="2">
        <f t="shared" si="7"/>
        <v>0.64316239316239321</v>
      </c>
    </row>
    <row r="29" spans="1:24" x14ac:dyDescent="0.25">
      <c r="A29" t="s">
        <v>17</v>
      </c>
      <c r="C29" s="4">
        <v>47</v>
      </c>
      <c r="E29">
        <v>8.8800000000000008</v>
      </c>
      <c r="G29">
        <v>187</v>
      </c>
      <c r="I29">
        <v>35.35</v>
      </c>
      <c r="K29">
        <v>280</v>
      </c>
      <c r="M29">
        <v>52.93</v>
      </c>
      <c r="O29">
        <v>15</v>
      </c>
      <c r="Q29">
        <v>2.84</v>
      </c>
      <c r="S29">
        <v>529</v>
      </c>
      <c r="T29" t="s">
        <v>17</v>
      </c>
      <c r="U29" s="1">
        <f t="shared" si="4"/>
        <v>514</v>
      </c>
      <c r="V29" s="3">
        <f t="shared" si="5"/>
        <v>9.1439688715953302E-2</v>
      </c>
      <c r="W29" s="2">
        <f t="shared" si="6"/>
        <v>0.36381322957198442</v>
      </c>
      <c r="X29" s="2">
        <f t="shared" si="7"/>
        <v>0.54474708171206221</v>
      </c>
    </row>
    <row r="30" spans="1:24" x14ac:dyDescent="0.25">
      <c r="A30" t="s">
        <v>18</v>
      </c>
      <c r="C30" s="4">
        <v>28</v>
      </c>
      <c r="E30">
        <v>6.02</v>
      </c>
      <c r="G30">
        <v>86</v>
      </c>
      <c r="I30">
        <v>18.489999999999998</v>
      </c>
      <c r="K30">
        <v>347</v>
      </c>
      <c r="M30">
        <v>74.62</v>
      </c>
      <c r="O30">
        <v>4</v>
      </c>
      <c r="Q30">
        <v>0.86</v>
      </c>
      <c r="S30">
        <v>465</v>
      </c>
      <c r="T30" t="s">
        <v>18</v>
      </c>
      <c r="U30" s="1">
        <f t="shared" si="4"/>
        <v>461</v>
      </c>
      <c r="V30" s="3">
        <f t="shared" si="5"/>
        <v>6.0737527114967459E-2</v>
      </c>
      <c r="W30" s="2">
        <f t="shared" si="6"/>
        <v>0.18655097613882862</v>
      </c>
      <c r="X30" s="2">
        <f t="shared" si="7"/>
        <v>0.75271149674620386</v>
      </c>
    </row>
    <row r="31" spans="1:24" x14ac:dyDescent="0.25">
      <c r="A31" t="s">
        <v>19</v>
      </c>
      <c r="C31" s="4">
        <v>104</v>
      </c>
      <c r="E31">
        <v>17.25</v>
      </c>
      <c r="G31">
        <v>146</v>
      </c>
      <c r="I31">
        <v>24.21</v>
      </c>
      <c r="K31">
        <v>352</v>
      </c>
      <c r="M31">
        <v>58.37</v>
      </c>
      <c r="O31">
        <v>1</v>
      </c>
      <c r="Q31">
        <v>0.17</v>
      </c>
      <c r="S31">
        <v>603</v>
      </c>
      <c r="T31" t="s">
        <v>19</v>
      </c>
      <c r="U31" s="1">
        <f t="shared" si="4"/>
        <v>602</v>
      </c>
      <c r="V31" s="3">
        <f t="shared" si="5"/>
        <v>0.17275747508305647</v>
      </c>
      <c r="W31" s="2">
        <f t="shared" si="6"/>
        <v>0.2425249169435216</v>
      </c>
      <c r="X31" s="2">
        <f t="shared" si="7"/>
        <v>0.58471760797342198</v>
      </c>
    </row>
    <row r="32" spans="1:24" x14ac:dyDescent="0.25">
      <c r="A32" t="s">
        <v>20</v>
      </c>
      <c r="C32" s="4">
        <v>87</v>
      </c>
      <c r="E32">
        <v>13.34</v>
      </c>
      <c r="G32">
        <v>142</v>
      </c>
      <c r="I32">
        <v>21.78</v>
      </c>
      <c r="K32">
        <v>400</v>
      </c>
      <c r="M32">
        <v>61.35</v>
      </c>
      <c r="O32">
        <v>23</v>
      </c>
      <c r="Q32">
        <v>3.53</v>
      </c>
      <c r="S32">
        <v>652</v>
      </c>
      <c r="T32" t="s">
        <v>20</v>
      </c>
      <c r="U32" s="1">
        <f t="shared" si="4"/>
        <v>629</v>
      </c>
      <c r="V32" s="3">
        <f t="shared" si="5"/>
        <v>0.13831478537360889</v>
      </c>
      <c r="W32" s="2">
        <f t="shared" si="6"/>
        <v>0.22575516693163752</v>
      </c>
      <c r="X32" s="2">
        <f t="shared" si="7"/>
        <v>0.63593004769475359</v>
      </c>
    </row>
    <row r="33" spans="1:24" x14ac:dyDescent="0.25">
      <c r="A33" t="s">
        <v>21</v>
      </c>
      <c r="C33" s="4">
        <v>61</v>
      </c>
      <c r="E33">
        <v>10.130000000000001</v>
      </c>
      <c r="G33">
        <v>196</v>
      </c>
      <c r="I33">
        <v>32.56</v>
      </c>
      <c r="K33">
        <v>297</v>
      </c>
      <c r="M33">
        <v>49.34</v>
      </c>
      <c r="O33">
        <v>48</v>
      </c>
      <c r="Q33">
        <v>7.97</v>
      </c>
      <c r="S33">
        <v>602</v>
      </c>
      <c r="T33" t="s">
        <v>21</v>
      </c>
      <c r="U33" s="1">
        <f t="shared" si="4"/>
        <v>554</v>
      </c>
      <c r="V33" s="3">
        <f t="shared" si="5"/>
        <v>0.11010830324909747</v>
      </c>
      <c r="W33" s="2">
        <f t="shared" si="6"/>
        <v>0.35379061371841153</v>
      </c>
      <c r="X33" s="2">
        <f t="shared" si="7"/>
        <v>0.53610108303249093</v>
      </c>
    </row>
    <row r="34" spans="1:24" x14ac:dyDescent="0.25">
      <c r="A34" t="s">
        <v>22</v>
      </c>
      <c r="C34" s="4">
        <v>11</v>
      </c>
      <c r="E34">
        <v>3.13</v>
      </c>
      <c r="G34">
        <v>127</v>
      </c>
      <c r="I34">
        <v>36.18</v>
      </c>
      <c r="K34">
        <v>211</v>
      </c>
      <c r="M34">
        <v>60.11</v>
      </c>
      <c r="O34">
        <v>2</v>
      </c>
      <c r="Q34">
        <v>0.56999999999999995</v>
      </c>
      <c r="S34">
        <v>351</v>
      </c>
      <c r="T34" t="s">
        <v>22</v>
      </c>
      <c r="U34" s="1">
        <f t="shared" si="4"/>
        <v>349</v>
      </c>
      <c r="V34" s="3">
        <f t="shared" si="5"/>
        <v>3.151862464183381E-2</v>
      </c>
      <c r="W34" s="2">
        <f t="shared" si="6"/>
        <v>0.36389684813753581</v>
      </c>
      <c r="X34" s="2">
        <f t="shared" si="7"/>
        <v>0.60458452722063039</v>
      </c>
    </row>
    <row r="35" spans="1:24" x14ac:dyDescent="0.25">
      <c r="A35" t="s">
        <v>23</v>
      </c>
      <c r="C35" s="4">
        <v>615</v>
      </c>
      <c r="E35">
        <v>9.61</v>
      </c>
      <c r="G35" s="1">
        <v>1781</v>
      </c>
      <c r="I35">
        <v>27.82</v>
      </c>
      <c r="K35" s="1">
        <v>3819</v>
      </c>
      <c r="M35">
        <v>59.66</v>
      </c>
      <c r="O35">
        <v>186</v>
      </c>
      <c r="Q35">
        <v>2.91</v>
      </c>
      <c r="S35" s="1">
        <v>6401</v>
      </c>
      <c r="T35" t="s">
        <v>23</v>
      </c>
      <c r="U35" s="1">
        <f t="shared" si="4"/>
        <v>6215</v>
      </c>
      <c r="V35" s="3">
        <f t="shared" si="5"/>
        <v>9.8954143201930814E-2</v>
      </c>
      <c r="W35" s="2">
        <f t="shared" si="6"/>
        <v>0.28656476267095737</v>
      </c>
      <c r="X35" s="2">
        <f t="shared" si="7"/>
        <v>0.61448109412711183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tots castellà</vt:lpstr>
      <vt:lpstr>tots valencià</vt:lpstr>
      <vt:lpstr>tots indistint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jmmesegu</dc:creator>
  <cp:lastModifiedBy>Paula Maria Latorre Latorre</cp:lastModifiedBy>
  <dcterms:created xsi:type="dcterms:W3CDTF">2011-12-13T15:22:39Z</dcterms:created>
  <dcterms:modified xsi:type="dcterms:W3CDTF">2023-12-13T11:25:34Z</dcterms:modified>
</cp:coreProperties>
</file>